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codeName="ThisWorkbook"/>
  <mc:AlternateContent xmlns:mc="http://schemas.openxmlformats.org/markup-compatibility/2006">
    <mc:Choice Requires="x15">
      <x15ac:absPath xmlns:x15ac="http://schemas.microsoft.com/office/spreadsheetml/2010/11/ac" url="https://uscg-my.sharepoint-mil.us/personal/thomas_m_mccrossen_uscg_mil/Documents/"/>
    </mc:Choice>
  </mc:AlternateContent>
  <xr:revisionPtr revIDLastSave="0" documentId="8_{840AEE9E-C763-4A7E-B3A5-839FF6A9B836}" xr6:coauthVersionLast="47" xr6:coauthVersionMax="47" xr10:uidLastSave="{00000000-0000-0000-0000-000000000000}"/>
  <bookViews>
    <workbookView xWindow="-120" yWindow="90" windowWidth="29040" windowHeight="15630" tabRatio="1000" activeTab="33" xr2:uid="{00000000-000D-0000-FFFF-FFFF00000000}"/>
  </bookViews>
  <sheets>
    <sheet name="Project Summary" sheetId="43" r:id="rId1"/>
    <sheet name="Daily Summary" sheetId="39" r:id="rId2"/>
    <sheet name="day1" sheetId="44" r:id="rId3"/>
    <sheet name="day2" sheetId="13" r:id="rId4"/>
    <sheet name="day3" sheetId="12" r:id="rId5"/>
    <sheet name="day4" sheetId="11" r:id="rId6"/>
    <sheet name="day5" sheetId="10" r:id="rId7"/>
    <sheet name="day6" sheetId="9" r:id="rId8"/>
    <sheet name="day7" sheetId="14" r:id="rId9"/>
    <sheet name="day8" sheetId="38" r:id="rId10"/>
    <sheet name="day9" sheetId="37" r:id="rId11"/>
    <sheet name="day10" sheetId="36" r:id="rId12"/>
    <sheet name="day11" sheetId="35" r:id="rId13"/>
    <sheet name="day12" sheetId="34" r:id="rId14"/>
    <sheet name="day13" sheetId="33" r:id="rId15"/>
    <sheet name="day14" sheetId="32" r:id="rId16"/>
    <sheet name="day15" sheetId="31" r:id="rId17"/>
    <sheet name="day16" sheetId="30" r:id="rId18"/>
    <sheet name="day17" sheetId="29" r:id="rId19"/>
    <sheet name="day18" sheetId="28" r:id="rId20"/>
    <sheet name="day19" sheetId="27" r:id="rId21"/>
    <sheet name="day20" sheetId="26" r:id="rId22"/>
    <sheet name="day21" sheetId="25" r:id="rId23"/>
    <sheet name="day22" sheetId="24" r:id="rId24"/>
    <sheet name="day23" sheetId="23" r:id="rId25"/>
    <sheet name="day24" sheetId="22" r:id="rId26"/>
    <sheet name="day25" sheetId="21" r:id="rId27"/>
    <sheet name="day26" sheetId="20" r:id="rId28"/>
    <sheet name="day27" sheetId="19" r:id="rId29"/>
    <sheet name="day28" sheetId="18" r:id="rId30"/>
    <sheet name="day29" sheetId="17" r:id="rId31"/>
    <sheet name="day30" sheetId="16" r:id="rId32"/>
    <sheet name="day31" sheetId="15" r:id="rId33"/>
    <sheet name="User's Guide" sheetId="42" r:id="rId34"/>
    <sheet name="Burn Rate Calculator" sheetId="46" r:id="rId35"/>
    <sheet name="Standard Rates" sheetId="45" r:id="rId36"/>
    <sheet name="ADMIN" sheetId="41" state="hidden" r:id="rId37"/>
    <sheet name="Module1" sheetId="5" state="veryHidden" r:id="rId38"/>
  </sheets>
  <definedNames>
    <definedName name="Air_Type">ADMIN!$A$7:$A$13</definedName>
    <definedName name="Boat_Type">Boats[Boats]</definedName>
    <definedName name="Cutter_Type">Cutters[Cutters]</definedName>
    <definedName name="Duty_List">Duty[Duty]</definedName>
    <definedName name="Equip_List">Equipment[Equipment]</definedName>
    <definedName name="Paygrade">Personnel[Personnel]</definedName>
    <definedName name="_xlnm.Print_Area" localSheetId="11">'day10'!$A$1:$I$131</definedName>
    <definedName name="_xlnm.Print_Area" localSheetId="12">'day11'!$A$1:$I$131</definedName>
    <definedName name="_xlnm.Print_Area" localSheetId="13">'day12'!$A$1:$I$131</definedName>
    <definedName name="_xlnm.Print_Area" localSheetId="14">'day13'!$A$1:$I$131</definedName>
    <definedName name="_xlnm.Print_Area" localSheetId="15">'day14'!$A$1:$I$131</definedName>
    <definedName name="_xlnm.Print_Area" localSheetId="16">'day15'!$A$1:$I$131</definedName>
    <definedName name="_xlnm.Print_Area" localSheetId="17">'day16'!$A$1:$I$131</definedName>
    <definedName name="_xlnm.Print_Area" localSheetId="18">'day17'!$A$1:$I$131</definedName>
    <definedName name="_xlnm.Print_Area" localSheetId="19">'day18'!$A$1:$I$131</definedName>
    <definedName name="_xlnm.Print_Area" localSheetId="20">'day19'!$A$1:$I$131</definedName>
    <definedName name="_xlnm.Print_Area" localSheetId="3">'day2'!$A$1:$I$254</definedName>
    <definedName name="_xlnm.Print_Area" localSheetId="21">'day20'!$A$1:$I$131</definedName>
    <definedName name="_xlnm.Print_Area" localSheetId="22">'day21'!$A$1:$I$131</definedName>
    <definedName name="_xlnm.Print_Area" localSheetId="23">'day22'!$A$1:$I$131</definedName>
    <definedName name="_xlnm.Print_Area" localSheetId="24">'day23'!$A$1:$I$131</definedName>
    <definedName name="_xlnm.Print_Area" localSheetId="25">'day24'!$A$1:$I$131</definedName>
    <definedName name="_xlnm.Print_Area" localSheetId="26">'day25'!$A$1:$I$131</definedName>
    <definedName name="_xlnm.Print_Area" localSheetId="27">'day26'!$A$1:$I$131</definedName>
    <definedName name="_xlnm.Print_Area" localSheetId="28">'day27'!$A$1:$I$131</definedName>
    <definedName name="_xlnm.Print_Area" localSheetId="29">'day28'!$A$1:$I$131</definedName>
    <definedName name="_xlnm.Print_Area" localSheetId="30">'day29'!$A$1:$I$131</definedName>
    <definedName name="_xlnm.Print_Area" localSheetId="4">'day3'!$A$1:$I$131</definedName>
    <definedName name="_xlnm.Print_Area" localSheetId="31">'day30'!$A$1:$I$131</definedName>
    <definedName name="_xlnm.Print_Area" localSheetId="32">'day31'!$A$1:$I$131</definedName>
    <definedName name="_xlnm.Print_Area" localSheetId="5">'day4'!$A$1:$I$131</definedName>
    <definedName name="_xlnm.Print_Area" localSheetId="6">'day5'!$A$1:$I$131</definedName>
    <definedName name="_xlnm.Print_Area" localSheetId="7">'day6'!$A$1:$I$131</definedName>
    <definedName name="_xlnm.Print_Area" localSheetId="8">'day7'!$A$1:$I$131</definedName>
    <definedName name="_xlnm.Print_Area" localSheetId="9">'day8'!$A$1:$I$131</definedName>
    <definedName name="_xlnm.Print_Area" localSheetId="10">'day9'!$A$1:$I$131</definedName>
    <definedName name="_xlnm.Print_Area" localSheetId="0">'Project Summary'!$A$1:$I$38</definedName>
    <definedName name="Vehicle_Type">ADMIN!$T$7:$T$22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5" i="15" l="1"/>
  <c r="G124" i="15"/>
  <c r="G117" i="15"/>
  <c r="G110" i="15"/>
  <c r="G103" i="15"/>
  <c r="G96" i="15"/>
  <c r="G89" i="15"/>
  <c r="G82" i="15"/>
  <c r="G75" i="15"/>
  <c r="G68" i="15"/>
  <c r="F68" i="15"/>
  <c r="D68" i="15"/>
  <c r="F67" i="15"/>
  <c r="G67" i="15" s="1"/>
  <c r="D67" i="15"/>
  <c r="G66" i="15"/>
  <c r="G70" i="15" s="1"/>
  <c r="F66" i="15"/>
  <c r="D66" i="15"/>
  <c r="G61" i="15"/>
  <c r="F61" i="15"/>
  <c r="D61" i="15"/>
  <c r="F60" i="15"/>
  <c r="G60" i="15" s="1"/>
  <c r="G63" i="15" s="1"/>
  <c r="D60" i="15"/>
  <c r="F55" i="15"/>
  <c r="G55" i="15" s="1"/>
  <c r="D55" i="15"/>
  <c r="G54" i="15"/>
  <c r="G57" i="15" s="1"/>
  <c r="F54" i="15"/>
  <c r="D54" i="15"/>
  <c r="G49" i="15"/>
  <c r="F49" i="15"/>
  <c r="G48" i="15"/>
  <c r="G51" i="15" s="1"/>
  <c r="F48" i="15"/>
  <c r="F43" i="15"/>
  <c r="D43" i="15"/>
  <c r="G43" i="15" s="1"/>
  <c r="F42" i="15"/>
  <c r="D42" i="15"/>
  <c r="G42" i="15" s="1"/>
  <c r="F41" i="15"/>
  <c r="D41" i="15"/>
  <c r="G41" i="15" s="1"/>
  <c r="G45" i="15" s="1"/>
  <c r="H36" i="15"/>
  <c r="I36" i="15" s="1"/>
  <c r="H35" i="15"/>
  <c r="I35" i="15" s="1"/>
  <c r="H34" i="15"/>
  <c r="I34" i="15" s="1"/>
  <c r="H33" i="15"/>
  <c r="I33" i="15" s="1"/>
  <c r="H32" i="15"/>
  <c r="I32" i="15" s="1"/>
  <c r="H31" i="15"/>
  <c r="I31" i="15" s="1"/>
  <c r="H30" i="15"/>
  <c r="I30" i="15" s="1"/>
  <c r="H29" i="15"/>
  <c r="I29" i="15" s="1"/>
  <c r="H28" i="15"/>
  <c r="I28" i="15" s="1"/>
  <c r="H27" i="15"/>
  <c r="I27" i="15" s="1"/>
  <c r="H26" i="15"/>
  <c r="I26" i="15" s="1"/>
  <c r="H25" i="15"/>
  <c r="I25" i="15" s="1"/>
  <c r="H24" i="15"/>
  <c r="I24" i="15" s="1"/>
  <c r="H23" i="15"/>
  <c r="I23" i="15" s="1"/>
  <c r="H22" i="15"/>
  <c r="I22" i="15" s="1"/>
  <c r="H21" i="15"/>
  <c r="I21" i="15" s="1"/>
  <c r="H20" i="15"/>
  <c r="I20" i="15" s="1"/>
  <c r="H19" i="15"/>
  <c r="I19" i="15" s="1"/>
  <c r="H18" i="15"/>
  <c r="I18" i="15" s="1"/>
  <c r="H17" i="15"/>
  <c r="I17" i="15" s="1"/>
  <c r="H16" i="15"/>
  <c r="I16" i="15" s="1"/>
  <c r="H15" i="15"/>
  <c r="I15" i="15" s="1"/>
  <c r="H14" i="15"/>
  <c r="I14" i="15" s="1"/>
  <c r="H13" i="15"/>
  <c r="I13" i="15" s="1"/>
  <c r="H12" i="15"/>
  <c r="I12" i="15" s="1"/>
  <c r="H11" i="15"/>
  <c r="I11" i="15" s="1"/>
  <c r="H10" i="15"/>
  <c r="I10" i="15" s="1"/>
  <c r="H9" i="15"/>
  <c r="I9" i="15" s="1"/>
  <c r="H8" i="15"/>
  <c r="I8" i="15" s="1"/>
  <c r="H7" i="15"/>
  <c r="I7" i="15" s="1"/>
  <c r="H125" i="16"/>
  <c r="G124" i="16"/>
  <c r="G117" i="16"/>
  <c r="G110" i="16"/>
  <c r="G103" i="16"/>
  <c r="G96" i="16"/>
  <c r="G89" i="16"/>
  <c r="G82" i="16"/>
  <c r="G75" i="16"/>
  <c r="G68" i="16"/>
  <c r="F68" i="16"/>
  <c r="D68" i="16"/>
  <c r="F67" i="16"/>
  <c r="G67" i="16" s="1"/>
  <c r="D67" i="16"/>
  <c r="G66" i="16"/>
  <c r="G70" i="16" s="1"/>
  <c r="F66" i="16"/>
  <c r="D66" i="16"/>
  <c r="G61" i="16"/>
  <c r="F61" i="16"/>
  <c r="D61" i="16"/>
  <c r="F60" i="16"/>
  <c r="G60" i="16" s="1"/>
  <c r="G63" i="16" s="1"/>
  <c r="D60" i="16"/>
  <c r="F55" i="16"/>
  <c r="G55" i="16" s="1"/>
  <c r="D55" i="16"/>
  <c r="G54" i="16"/>
  <c r="G57" i="16" s="1"/>
  <c r="F54" i="16"/>
  <c r="D54" i="16"/>
  <c r="G49" i="16"/>
  <c r="F49" i="16"/>
  <c r="G48" i="16"/>
  <c r="G51" i="16" s="1"/>
  <c r="F48" i="16"/>
  <c r="F43" i="16"/>
  <c r="D43" i="16"/>
  <c r="G43" i="16" s="1"/>
  <c r="F42" i="16"/>
  <c r="D42" i="16"/>
  <c r="G42" i="16" s="1"/>
  <c r="F41" i="16"/>
  <c r="D41" i="16"/>
  <c r="G41" i="16" s="1"/>
  <c r="G45" i="16" s="1"/>
  <c r="H36" i="16"/>
  <c r="I36" i="16" s="1"/>
  <c r="H35" i="16"/>
  <c r="I35" i="16" s="1"/>
  <c r="H34" i="16"/>
  <c r="I34" i="16" s="1"/>
  <c r="H33" i="16"/>
  <c r="I33" i="16" s="1"/>
  <c r="H32" i="16"/>
  <c r="I32" i="16" s="1"/>
  <c r="H31" i="16"/>
  <c r="I31" i="16" s="1"/>
  <c r="H30" i="16"/>
  <c r="I30" i="16" s="1"/>
  <c r="H29" i="16"/>
  <c r="I29" i="16" s="1"/>
  <c r="H28" i="16"/>
  <c r="I28" i="16" s="1"/>
  <c r="H27" i="16"/>
  <c r="I27" i="16" s="1"/>
  <c r="H26" i="16"/>
  <c r="I26" i="16" s="1"/>
  <c r="H25" i="16"/>
  <c r="I25" i="16" s="1"/>
  <c r="H24" i="16"/>
  <c r="I24" i="16" s="1"/>
  <c r="H23" i="16"/>
  <c r="I23" i="16" s="1"/>
  <c r="H22" i="16"/>
  <c r="I22" i="16" s="1"/>
  <c r="H21" i="16"/>
  <c r="I21" i="16" s="1"/>
  <c r="H20" i="16"/>
  <c r="I20" i="16" s="1"/>
  <c r="H19" i="16"/>
  <c r="I19" i="16" s="1"/>
  <c r="H18" i="16"/>
  <c r="I18" i="16" s="1"/>
  <c r="H17" i="16"/>
  <c r="I17" i="16" s="1"/>
  <c r="H16" i="16"/>
  <c r="I16" i="16" s="1"/>
  <c r="H15" i="16"/>
  <c r="I15" i="16" s="1"/>
  <c r="H14" i="16"/>
  <c r="I14" i="16" s="1"/>
  <c r="H13" i="16"/>
  <c r="I13" i="16" s="1"/>
  <c r="H12" i="16"/>
  <c r="I12" i="16" s="1"/>
  <c r="H11" i="16"/>
  <c r="I11" i="16" s="1"/>
  <c r="H10" i="16"/>
  <c r="I10" i="16" s="1"/>
  <c r="H9" i="16"/>
  <c r="I9" i="16" s="1"/>
  <c r="H8" i="16"/>
  <c r="I8" i="16" s="1"/>
  <c r="H7" i="16"/>
  <c r="I7" i="16" s="1"/>
  <c r="H125" i="17"/>
  <c r="G124" i="17"/>
  <c r="G117" i="17"/>
  <c r="G110" i="17"/>
  <c r="G103" i="17"/>
  <c r="G96" i="17"/>
  <c r="G89" i="17"/>
  <c r="G82" i="17"/>
  <c r="G75" i="17"/>
  <c r="G68" i="17"/>
  <c r="F68" i="17"/>
  <c r="D68" i="17"/>
  <c r="F67" i="17"/>
  <c r="G67" i="17" s="1"/>
  <c r="D67" i="17"/>
  <c r="G66" i="17"/>
  <c r="G70" i="17" s="1"/>
  <c r="F66" i="17"/>
  <c r="D66" i="17"/>
  <c r="G61" i="17"/>
  <c r="F61" i="17"/>
  <c r="D61" i="17"/>
  <c r="F60" i="17"/>
  <c r="G60" i="17" s="1"/>
  <c r="G63" i="17" s="1"/>
  <c r="D60" i="17"/>
  <c r="F55" i="17"/>
  <c r="G55" i="17" s="1"/>
  <c r="D55" i="17"/>
  <c r="G54" i="17"/>
  <c r="G57" i="17" s="1"/>
  <c r="F54" i="17"/>
  <c r="D54" i="17"/>
  <c r="G49" i="17"/>
  <c r="F49" i="17"/>
  <c r="G48" i="17"/>
  <c r="G51" i="17" s="1"/>
  <c r="F48" i="17"/>
  <c r="F43" i="17"/>
  <c r="D43" i="17"/>
  <c r="G43" i="17" s="1"/>
  <c r="F42" i="17"/>
  <c r="D42" i="17"/>
  <c r="G42" i="17" s="1"/>
  <c r="F41" i="17"/>
  <c r="D41" i="17"/>
  <c r="G41" i="17" s="1"/>
  <c r="G45" i="17" s="1"/>
  <c r="H36" i="17"/>
  <c r="I36" i="17" s="1"/>
  <c r="H35" i="17"/>
  <c r="I35" i="17" s="1"/>
  <c r="H34" i="17"/>
  <c r="I34" i="17" s="1"/>
  <c r="H33" i="17"/>
  <c r="I33" i="17" s="1"/>
  <c r="H32" i="17"/>
  <c r="I32" i="17" s="1"/>
  <c r="H31" i="17"/>
  <c r="I31" i="17" s="1"/>
  <c r="H30" i="17"/>
  <c r="I30" i="17" s="1"/>
  <c r="H29" i="17"/>
  <c r="I29" i="17" s="1"/>
  <c r="H28" i="17"/>
  <c r="I28" i="17" s="1"/>
  <c r="H27" i="17"/>
  <c r="I27" i="17" s="1"/>
  <c r="H26" i="17"/>
  <c r="I26" i="17" s="1"/>
  <c r="H25" i="17"/>
  <c r="I25" i="17" s="1"/>
  <c r="H24" i="17"/>
  <c r="I24" i="17" s="1"/>
  <c r="H23" i="17"/>
  <c r="I23" i="17" s="1"/>
  <c r="H22" i="17"/>
  <c r="I22" i="17" s="1"/>
  <c r="H21" i="17"/>
  <c r="I21" i="17" s="1"/>
  <c r="H20" i="17"/>
  <c r="I20" i="17" s="1"/>
  <c r="H19" i="17"/>
  <c r="I19" i="17" s="1"/>
  <c r="H18" i="17"/>
  <c r="I18" i="17" s="1"/>
  <c r="H17" i="17"/>
  <c r="I17" i="17" s="1"/>
  <c r="H16" i="17"/>
  <c r="I16" i="17" s="1"/>
  <c r="H15" i="17"/>
  <c r="I15" i="17" s="1"/>
  <c r="H14" i="17"/>
  <c r="I14" i="17" s="1"/>
  <c r="H13" i="17"/>
  <c r="I13" i="17" s="1"/>
  <c r="H12" i="17"/>
  <c r="I12" i="17" s="1"/>
  <c r="H11" i="17"/>
  <c r="I11" i="17" s="1"/>
  <c r="H10" i="17"/>
  <c r="I10" i="17" s="1"/>
  <c r="H9" i="17"/>
  <c r="I9" i="17" s="1"/>
  <c r="H8" i="17"/>
  <c r="I8" i="17" s="1"/>
  <c r="H7" i="17"/>
  <c r="I7" i="17" s="1"/>
  <c r="H125" i="18"/>
  <c r="G124" i="18"/>
  <c r="G117" i="18"/>
  <c r="G110" i="18"/>
  <c r="G103" i="18"/>
  <c r="G96" i="18"/>
  <c r="G89" i="18"/>
  <c r="G82" i="18"/>
  <c r="G75" i="18"/>
  <c r="G68" i="18"/>
  <c r="F68" i="18"/>
  <c r="D68" i="18"/>
  <c r="F67" i="18"/>
  <c r="G67" i="18" s="1"/>
  <c r="D67" i="18"/>
  <c r="G66" i="18"/>
  <c r="G70" i="18" s="1"/>
  <c r="F66" i="18"/>
  <c r="D66" i="18"/>
  <c r="G61" i="18"/>
  <c r="F61" i="18"/>
  <c r="D61" i="18"/>
  <c r="F60" i="18"/>
  <c r="G60" i="18" s="1"/>
  <c r="G63" i="18" s="1"/>
  <c r="D60" i="18"/>
  <c r="F55" i="18"/>
  <c r="G55" i="18" s="1"/>
  <c r="D55" i="18"/>
  <c r="G54" i="18"/>
  <c r="G57" i="18" s="1"/>
  <c r="F54" i="18"/>
  <c r="D54" i="18"/>
  <c r="G49" i="18"/>
  <c r="F49" i="18"/>
  <c r="G48" i="18"/>
  <c r="G51" i="18" s="1"/>
  <c r="F48" i="18"/>
  <c r="F43" i="18"/>
  <c r="D43" i="18"/>
  <c r="G43" i="18" s="1"/>
  <c r="F42" i="18"/>
  <c r="D42" i="18"/>
  <c r="G42" i="18" s="1"/>
  <c r="F41" i="18"/>
  <c r="D41" i="18"/>
  <c r="G41" i="18" s="1"/>
  <c r="G45" i="18" s="1"/>
  <c r="H36" i="18"/>
  <c r="I36" i="18" s="1"/>
  <c r="H35" i="18"/>
  <c r="I35" i="18" s="1"/>
  <c r="H34" i="18"/>
  <c r="I34" i="18" s="1"/>
  <c r="H33" i="18"/>
  <c r="I33" i="18" s="1"/>
  <c r="H32" i="18"/>
  <c r="I32" i="18" s="1"/>
  <c r="H31" i="18"/>
  <c r="I31" i="18" s="1"/>
  <c r="H30" i="18"/>
  <c r="I30" i="18" s="1"/>
  <c r="H29" i="18"/>
  <c r="I29" i="18" s="1"/>
  <c r="H28" i="18"/>
  <c r="I28" i="18" s="1"/>
  <c r="H27" i="18"/>
  <c r="I27" i="18" s="1"/>
  <c r="H26" i="18"/>
  <c r="I26" i="18" s="1"/>
  <c r="H25" i="18"/>
  <c r="I25" i="18" s="1"/>
  <c r="H24" i="18"/>
  <c r="I24" i="18" s="1"/>
  <c r="H23" i="18"/>
  <c r="I23" i="18" s="1"/>
  <c r="H22" i="18"/>
  <c r="I22" i="18" s="1"/>
  <c r="H21" i="18"/>
  <c r="I21" i="18" s="1"/>
  <c r="H20" i="18"/>
  <c r="I20" i="18" s="1"/>
  <c r="H19" i="18"/>
  <c r="I19" i="18" s="1"/>
  <c r="H18" i="18"/>
  <c r="I18" i="18" s="1"/>
  <c r="H17" i="18"/>
  <c r="I17" i="18" s="1"/>
  <c r="H16" i="18"/>
  <c r="I16" i="18" s="1"/>
  <c r="H15" i="18"/>
  <c r="I15" i="18" s="1"/>
  <c r="H14" i="18"/>
  <c r="I14" i="18" s="1"/>
  <c r="H13" i="18"/>
  <c r="I13" i="18" s="1"/>
  <c r="H12" i="18"/>
  <c r="I12" i="18" s="1"/>
  <c r="H11" i="18"/>
  <c r="I11" i="18" s="1"/>
  <c r="H10" i="18"/>
  <c r="I10" i="18" s="1"/>
  <c r="H9" i="18"/>
  <c r="I9" i="18" s="1"/>
  <c r="H8" i="18"/>
  <c r="I8" i="18" s="1"/>
  <c r="H7" i="18"/>
  <c r="I7" i="18" s="1"/>
  <c r="H125" i="19"/>
  <c r="G124" i="19"/>
  <c r="G117" i="19"/>
  <c r="G110" i="19"/>
  <c r="G103" i="19"/>
  <c r="G96" i="19"/>
  <c r="G89" i="19"/>
  <c r="G82" i="19"/>
  <c r="G75" i="19"/>
  <c r="G68" i="19"/>
  <c r="F68" i="19"/>
  <c r="D68" i="19"/>
  <c r="F67" i="19"/>
  <c r="G67" i="19" s="1"/>
  <c r="D67" i="19"/>
  <c r="G66" i="19"/>
  <c r="G70" i="19" s="1"/>
  <c r="F66" i="19"/>
  <c r="D66" i="19"/>
  <c r="G61" i="19"/>
  <c r="F61" i="19"/>
  <c r="D61" i="19"/>
  <c r="F60" i="19"/>
  <c r="G60" i="19" s="1"/>
  <c r="G63" i="19" s="1"/>
  <c r="D60" i="19"/>
  <c r="F55" i="19"/>
  <c r="G55" i="19" s="1"/>
  <c r="D55" i="19"/>
  <c r="G54" i="19"/>
  <c r="G57" i="19" s="1"/>
  <c r="F54" i="19"/>
  <c r="D54" i="19"/>
  <c r="G49" i="19"/>
  <c r="F49" i="19"/>
  <c r="G48" i="19"/>
  <c r="G51" i="19" s="1"/>
  <c r="F48" i="19"/>
  <c r="F43" i="19"/>
  <c r="D43" i="19"/>
  <c r="G43" i="19" s="1"/>
  <c r="F42" i="19"/>
  <c r="D42" i="19"/>
  <c r="G42" i="19" s="1"/>
  <c r="F41" i="19"/>
  <c r="D41" i="19"/>
  <c r="G41" i="19" s="1"/>
  <c r="G45" i="19" s="1"/>
  <c r="H36" i="19"/>
  <c r="I36" i="19" s="1"/>
  <c r="H35" i="19"/>
  <c r="I35" i="19" s="1"/>
  <c r="H34" i="19"/>
  <c r="I34" i="19" s="1"/>
  <c r="H33" i="19"/>
  <c r="I33" i="19" s="1"/>
  <c r="H32" i="19"/>
  <c r="I32" i="19" s="1"/>
  <c r="H31" i="19"/>
  <c r="I31" i="19" s="1"/>
  <c r="H30" i="19"/>
  <c r="I30" i="19" s="1"/>
  <c r="H29" i="19"/>
  <c r="I29" i="19" s="1"/>
  <c r="H28" i="19"/>
  <c r="I28" i="19" s="1"/>
  <c r="H27" i="19"/>
  <c r="I27" i="19" s="1"/>
  <c r="H26" i="19"/>
  <c r="I26" i="19" s="1"/>
  <c r="H25" i="19"/>
  <c r="I25" i="19" s="1"/>
  <c r="H24" i="19"/>
  <c r="I24" i="19" s="1"/>
  <c r="H23" i="19"/>
  <c r="I23" i="19" s="1"/>
  <c r="H22" i="19"/>
  <c r="I22" i="19" s="1"/>
  <c r="H21" i="19"/>
  <c r="I21" i="19" s="1"/>
  <c r="H20" i="19"/>
  <c r="I20" i="19" s="1"/>
  <c r="H19" i="19"/>
  <c r="I19" i="19" s="1"/>
  <c r="H18" i="19"/>
  <c r="I18" i="19" s="1"/>
  <c r="H17" i="19"/>
  <c r="I17" i="19" s="1"/>
  <c r="H16" i="19"/>
  <c r="I16" i="19" s="1"/>
  <c r="H15" i="19"/>
  <c r="I15" i="19" s="1"/>
  <c r="H14" i="19"/>
  <c r="I14" i="19" s="1"/>
  <c r="H13" i="19"/>
  <c r="I13" i="19" s="1"/>
  <c r="H12" i="19"/>
  <c r="I12" i="19" s="1"/>
  <c r="H11" i="19"/>
  <c r="I11" i="19" s="1"/>
  <c r="H10" i="19"/>
  <c r="I10" i="19" s="1"/>
  <c r="H9" i="19"/>
  <c r="I9" i="19" s="1"/>
  <c r="H8" i="19"/>
  <c r="I8" i="19" s="1"/>
  <c r="H7" i="19"/>
  <c r="I7" i="19" s="1"/>
  <c r="H125" i="20"/>
  <c r="G124" i="20"/>
  <c r="G117" i="20"/>
  <c r="G110" i="20"/>
  <c r="G103" i="20"/>
  <c r="G96" i="20"/>
  <c r="G89" i="20"/>
  <c r="G82" i="20"/>
  <c r="G75" i="20"/>
  <c r="G68" i="20"/>
  <c r="F68" i="20"/>
  <c r="D68" i="20"/>
  <c r="F67" i="20"/>
  <c r="G67" i="20" s="1"/>
  <c r="D67" i="20"/>
  <c r="G66" i="20"/>
  <c r="G70" i="20" s="1"/>
  <c r="F66" i="20"/>
  <c r="D66" i="20"/>
  <c r="G61" i="20"/>
  <c r="F61" i="20"/>
  <c r="D61" i="20"/>
  <c r="F60" i="20"/>
  <c r="G60" i="20" s="1"/>
  <c r="G63" i="20" s="1"/>
  <c r="D60" i="20"/>
  <c r="F55" i="20"/>
  <c r="G55" i="20" s="1"/>
  <c r="D55" i="20"/>
  <c r="G54" i="20"/>
  <c r="G57" i="20" s="1"/>
  <c r="F54" i="20"/>
  <c r="D54" i="20"/>
  <c r="G49" i="20"/>
  <c r="F49" i="20"/>
  <c r="G48" i="20"/>
  <c r="G51" i="20" s="1"/>
  <c r="F48" i="20"/>
  <c r="F43" i="20"/>
  <c r="D43" i="20"/>
  <c r="G43" i="20" s="1"/>
  <c r="F42" i="20"/>
  <c r="D42" i="20"/>
  <c r="G42" i="20" s="1"/>
  <c r="F41" i="20"/>
  <c r="D41" i="20"/>
  <c r="G41" i="20" s="1"/>
  <c r="G45" i="20" s="1"/>
  <c r="H36" i="20"/>
  <c r="I36" i="20" s="1"/>
  <c r="H35" i="20"/>
  <c r="I35" i="20" s="1"/>
  <c r="H34" i="20"/>
  <c r="I34" i="20" s="1"/>
  <c r="H33" i="20"/>
  <c r="I33" i="20" s="1"/>
  <c r="H32" i="20"/>
  <c r="I32" i="20" s="1"/>
  <c r="H31" i="20"/>
  <c r="I31" i="20" s="1"/>
  <c r="H30" i="20"/>
  <c r="I30" i="20" s="1"/>
  <c r="H29" i="20"/>
  <c r="I29" i="20" s="1"/>
  <c r="H28" i="20"/>
  <c r="I28" i="20" s="1"/>
  <c r="H27" i="20"/>
  <c r="I27" i="20" s="1"/>
  <c r="H26" i="20"/>
  <c r="I26" i="20" s="1"/>
  <c r="H25" i="20"/>
  <c r="I25" i="20" s="1"/>
  <c r="H24" i="20"/>
  <c r="I24" i="20" s="1"/>
  <c r="H23" i="20"/>
  <c r="I23" i="20" s="1"/>
  <c r="H22" i="20"/>
  <c r="I22" i="20" s="1"/>
  <c r="H21" i="20"/>
  <c r="I21" i="20" s="1"/>
  <c r="H20" i="20"/>
  <c r="I20" i="20" s="1"/>
  <c r="H19" i="20"/>
  <c r="I19" i="20" s="1"/>
  <c r="H18" i="20"/>
  <c r="I18" i="20" s="1"/>
  <c r="H17" i="20"/>
  <c r="I17" i="20" s="1"/>
  <c r="H16" i="20"/>
  <c r="I16" i="20" s="1"/>
  <c r="H15" i="20"/>
  <c r="I15" i="20" s="1"/>
  <c r="H14" i="20"/>
  <c r="I14" i="20" s="1"/>
  <c r="H13" i="20"/>
  <c r="I13" i="20" s="1"/>
  <c r="H12" i="20"/>
  <c r="I12" i="20" s="1"/>
  <c r="H11" i="20"/>
  <c r="I11" i="20" s="1"/>
  <c r="H10" i="20"/>
  <c r="I10" i="20" s="1"/>
  <c r="H9" i="20"/>
  <c r="I9" i="20" s="1"/>
  <c r="H8" i="20"/>
  <c r="I8" i="20" s="1"/>
  <c r="H7" i="20"/>
  <c r="I7" i="20" s="1"/>
  <c r="H125" i="21"/>
  <c r="G124" i="21"/>
  <c r="G117" i="21"/>
  <c r="G110" i="21"/>
  <c r="G103" i="21"/>
  <c r="G96" i="21"/>
  <c r="G89" i="21"/>
  <c r="G82" i="21"/>
  <c r="G75" i="21"/>
  <c r="G68" i="21"/>
  <c r="F68" i="21"/>
  <c r="D68" i="21"/>
  <c r="F67" i="21"/>
  <c r="G67" i="21" s="1"/>
  <c r="D67" i="21"/>
  <c r="G66" i="21"/>
  <c r="G70" i="21" s="1"/>
  <c r="F66" i="21"/>
  <c r="D66" i="21"/>
  <c r="G61" i="21"/>
  <c r="F61" i="21"/>
  <c r="D61" i="21"/>
  <c r="F60" i="21"/>
  <c r="G60" i="21" s="1"/>
  <c r="G63" i="21" s="1"/>
  <c r="D60" i="21"/>
  <c r="F55" i="21"/>
  <c r="G55" i="21" s="1"/>
  <c r="D55" i="21"/>
  <c r="G54" i="21"/>
  <c r="G57" i="21" s="1"/>
  <c r="F54" i="21"/>
  <c r="D54" i="21"/>
  <c r="G49" i="21"/>
  <c r="F49" i="21"/>
  <c r="G48" i="21"/>
  <c r="G51" i="21" s="1"/>
  <c r="F48" i="21"/>
  <c r="F43" i="21"/>
  <c r="D43" i="21"/>
  <c r="G43" i="21" s="1"/>
  <c r="F42" i="21"/>
  <c r="D42" i="21"/>
  <c r="G42" i="21" s="1"/>
  <c r="F41" i="21"/>
  <c r="D41" i="21"/>
  <c r="G41" i="21" s="1"/>
  <c r="G45" i="21" s="1"/>
  <c r="H36" i="21"/>
  <c r="I36" i="21" s="1"/>
  <c r="H35" i="21"/>
  <c r="I35" i="21" s="1"/>
  <c r="H34" i="21"/>
  <c r="I34" i="21" s="1"/>
  <c r="H33" i="21"/>
  <c r="I33" i="21" s="1"/>
  <c r="H32" i="21"/>
  <c r="I32" i="21" s="1"/>
  <c r="H31" i="21"/>
  <c r="I31" i="21" s="1"/>
  <c r="H30" i="21"/>
  <c r="I30" i="21" s="1"/>
  <c r="H29" i="21"/>
  <c r="I29" i="21" s="1"/>
  <c r="H28" i="21"/>
  <c r="I28" i="21" s="1"/>
  <c r="H27" i="21"/>
  <c r="I27" i="21" s="1"/>
  <c r="H26" i="21"/>
  <c r="I26" i="21" s="1"/>
  <c r="H25" i="21"/>
  <c r="I25" i="21" s="1"/>
  <c r="H24" i="21"/>
  <c r="I24" i="21" s="1"/>
  <c r="H23" i="21"/>
  <c r="I23" i="21" s="1"/>
  <c r="H22" i="21"/>
  <c r="I22" i="21" s="1"/>
  <c r="H21" i="21"/>
  <c r="I21" i="21" s="1"/>
  <c r="H20" i="21"/>
  <c r="I20" i="21" s="1"/>
  <c r="H19" i="21"/>
  <c r="I19" i="21" s="1"/>
  <c r="H18" i="21"/>
  <c r="I18" i="21" s="1"/>
  <c r="H17" i="21"/>
  <c r="I17" i="21" s="1"/>
  <c r="H16" i="21"/>
  <c r="I16" i="21" s="1"/>
  <c r="H15" i="21"/>
  <c r="I15" i="21" s="1"/>
  <c r="H14" i="21"/>
  <c r="I14" i="21" s="1"/>
  <c r="H13" i="21"/>
  <c r="I13" i="21" s="1"/>
  <c r="H12" i="21"/>
  <c r="I12" i="21" s="1"/>
  <c r="H11" i="21"/>
  <c r="I11" i="21" s="1"/>
  <c r="H10" i="21"/>
  <c r="I10" i="21" s="1"/>
  <c r="H9" i="21"/>
  <c r="I9" i="21" s="1"/>
  <c r="H8" i="21"/>
  <c r="I8" i="21" s="1"/>
  <c r="H7" i="21"/>
  <c r="I7" i="21" s="1"/>
  <c r="H125" i="22"/>
  <c r="G124" i="22"/>
  <c r="G117" i="22"/>
  <c r="G110" i="22"/>
  <c r="G103" i="22"/>
  <c r="G96" i="22"/>
  <c r="G89" i="22"/>
  <c r="G82" i="22"/>
  <c r="G75" i="22"/>
  <c r="G68" i="22"/>
  <c r="F68" i="22"/>
  <c r="D68" i="22"/>
  <c r="F67" i="22"/>
  <c r="G67" i="22" s="1"/>
  <c r="D67" i="22"/>
  <c r="G66" i="22"/>
  <c r="G70" i="22" s="1"/>
  <c r="F66" i="22"/>
  <c r="D66" i="22"/>
  <c r="G61" i="22"/>
  <c r="F61" i="22"/>
  <c r="D61" i="22"/>
  <c r="F60" i="22"/>
  <c r="G60" i="22" s="1"/>
  <c r="G63" i="22" s="1"/>
  <c r="D60" i="22"/>
  <c r="F55" i="22"/>
  <c r="G55" i="22" s="1"/>
  <c r="D55" i="22"/>
  <c r="G54" i="22"/>
  <c r="G57" i="22" s="1"/>
  <c r="F54" i="22"/>
  <c r="D54" i="22"/>
  <c r="G49" i="22"/>
  <c r="F49" i="22"/>
  <c r="G48" i="22"/>
  <c r="G51" i="22" s="1"/>
  <c r="F48" i="22"/>
  <c r="F43" i="22"/>
  <c r="D43" i="22"/>
  <c r="G43" i="22" s="1"/>
  <c r="F42" i="22"/>
  <c r="D42" i="22"/>
  <c r="G42" i="22" s="1"/>
  <c r="F41" i="22"/>
  <c r="D41" i="22"/>
  <c r="G41" i="22" s="1"/>
  <c r="G45" i="22" s="1"/>
  <c r="H36" i="22"/>
  <c r="I36" i="22" s="1"/>
  <c r="H35" i="22"/>
  <c r="I35" i="22" s="1"/>
  <c r="H34" i="22"/>
  <c r="I34" i="22" s="1"/>
  <c r="H33" i="22"/>
  <c r="I33" i="22" s="1"/>
  <c r="H32" i="22"/>
  <c r="I32" i="22" s="1"/>
  <c r="H31" i="22"/>
  <c r="I31" i="22" s="1"/>
  <c r="H30" i="22"/>
  <c r="I30" i="22" s="1"/>
  <c r="H29" i="22"/>
  <c r="I29" i="22" s="1"/>
  <c r="H28" i="22"/>
  <c r="I28" i="22" s="1"/>
  <c r="H27" i="22"/>
  <c r="I27" i="22" s="1"/>
  <c r="H26" i="22"/>
  <c r="I26" i="22" s="1"/>
  <c r="H25" i="22"/>
  <c r="I25" i="22" s="1"/>
  <c r="H24" i="22"/>
  <c r="I24" i="22" s="1"/>
  <c r="H23" i="22"/>
  <c r="I23" i="22" s="1"/>
  <c r="H22" i="22"/>
  <c r="I22" i="22" s="1"/>
  <c r="H21" i="22"/>
  <c r="I21" i="22" s="1"/>
  <c r="H20" i="22"/>
  <c r="I20" i="22" s="1"/>
  <c r="H19" i="22"/>
  <c r="I19" i="22" s="1"/>
  <c r="H18" i="22"/>
  <c r="I18" i="22" s="1"/>
  <c r="H17" i="22"/>
  <c r="I17" i="22" s="1"/>
  <c r="H16" i="22"/>
  <c r="I16" i="22" s="1"/>
  <c r="H15" i="22"/>
  <c r="I15" i="22" s="1"/>
  <c r="H14" i="22"/>
  <c r="I14" i="22" s="1"/>
  <c r="H13" i="22"/>
  <c r="I13" i="22" s="1"/>
  <c r="H12" i="22"/>
  <c r="I12" i="22" s="1"/>
  <c r="H11" i="22"/>
  <c r="I11" i="22" s="1"/>
  <c r="H10" i="22"/>
  <c r="I10" i="22" s="1"/>
  <c r="H9" i="22"/>
  <c r="I9" i="22" s="1"/>
  <c r="H8" i="22"/>
  <c r="I8" i="22" s="1"/>
  <c r="H7" i="22"/>
  <c r="I7" i="22" s="1"/>
  <c r="H125" i="23"/>
  <c r="G124" i="23"/>
  <c r="G117" i="23"/>
  <c r="G110" i="23"/>
  <c r="G103" i="23"/>
  <c r="G96" i="23"/>
  <c r="G89" i="23"/>
  <c r="G82" i="23"/>
  <c r="G75" i="23"/>
  <c r="G68" i="23"/>
  <c r="F68" i="23"/>
  <c r="D68" i="23"/>
  <c r="F67" i="23"/>
  <c r="G67" i="23" s="1"/>
  <c r="D67" i="23"/>
  <c r="G66" i="23"/>
  <c r="G70" i="23" s="1"/>
  <c r="F66" i="23"/>
  <c r="D66" i="23"/>
  <c r="G61" i="23"/>
  <c r="F61" i="23"/>
  <c r="D61" i="23"/>
  <c r="F60" i="23"/>
  <c r="G60" i="23" s="1"/>
  <c r="G63" i="23" s="1"/>
  <c r="D60" i="23"/>
  <c r="F55" i="23"/>
  <c r="G55" i="23" s="1"/>
  <c r="D55" i="23"/>
  <c r="G54" i="23"/>
  <c r="G57" i="23" s="1"/>
  <c r="F54" i="23"/>
  <c r="D54" i="23"/>
  <c r="G49" i="23"/>
  <c r="F49" i="23"/>
  <c r="G48" i="23"/>
  <c r="G51" i="23" s="1"/>
  <c r="F48" i="23"/>
  <c r="F43" i="23"/>
  <c r="D43" i="23"/>
  <c r="G43" i="23" s="1"/>
  <c r="F42" i="23"/>
  <c r="D42" i="23"/>
  <c r="G42" i="23" s="1"/>
  <c r="F41" i="23"/>
  <c r="D41" i="23"/>
  <c r="G41" i="23" s="1"/>
  <c r="G45" i="23" s="1"/>
  <c r="H36" i="23"/>
  <c r="I36" i="23" s="1"/>
  <c r="H35" i="23"/>
  <c r="I35" i="23" s="1"/>
  <c r="H34" i="23"/>
  <c r="I34" i="23" s="1"/>
  <c r="H33" i="23"/>
  <c r="I33" i="23" s="1"/>
  <c r="H32" i="23"/>
  <c r="I32" i="23" s="1"/>
  <c r="H31" i="23"/>
  <c r="I31" i="23" s="1"/>
  <c r="H30" i="23"/>
  <c r="I30" i="23" s="1"/>
  <c r="H29" i="23"/>
  <c r="I29" i="23" s="1"/>
  <c r="H28" i="23"/>
  <c r="I28" i="23" s="1"/>
  <c r="H27" i="23"/>
  <c r="I27" i="23" s="1"/>
  <c r="H26" i="23"/>
  <c r="I26" i="23" s="1"/>
  <c r="H25" i="23"/>
  <c r="I25" i="23" s="1"/>
  <c r="H24" i="23"/>
  <c r="I24" i="23" s="1"/>
  <c r="H23" i="23"/>
  <c r="I23" i="23" s="1"/>
  <c r="H22" i="23"/>
  <c r="I22" i="23" s="1"/>
  <c r="H21" i="23"/>
  <c r="I21" i="23" s="1"/>
  <c r="H20" i="23"/>
  <c r="I20" i="23" s="1"/>
  <c r="H19" i="23"/>
  <c r="I19" i="23" s="1"/>
  <c r="H18" i="23"/>
  <c r="I18" i="23" s="1"/>
  <c r="H17" i="23"/>
  <c r="I17" i="23" s="1"/>
  <c r="H16" i="23"/>
  <c r="I16" i="23" s="1"/>
  <c r="H15" i="23"/>
  <c r="I15" i="23" s="1"/>
  <c r="H14" i="23"/>
  <c r="I14" i="23" s="1"/>
  <c r="H13" i="23"/>
  <c r="I13" i="23" s="1"/>
  <c r="H12" i="23"/>
  <c r="I12" i="23" s="1"/>
  <c r="H11" i="23"/>
  <c r="I11" i="23" s="1"/>
  <c r="H10" i="23"/>
  <c r="I10" i="23" s="1"/>
  <c r="H9" i="23"/>
  <c r="I9" i="23" s="1"/>
  <c r="H8" i="23"/>
  <c r="I8" i="23" s="1"/>
  <c r="H7" i="23"/>
  <c r="I7" i="23" s="1"/>
  <c r="H125" i="24"/>
  <c r="G124" i="24"/>
  <c r="G117" i="24"/>
  <c r="G110" i="24"/>
  <c r="G103" i="24"/>
  <c r="G96" i="24"/>
  <c r="G89" i="24"/>
  <c r="G82" i="24"/>
  <c r="G75" i="24"/>
  <c r="G68" i="24"/>
  <c r="F68" i="24"/>
  <c r="D68" i="24"/>
  <c r="F67" i="24"/>
  <c r="G67" i="24" s="1"/>
  <c r="D67" i="24"/>
  <c r="G66" i="24"/>
  <c r="G70" i="24" s="1"/>
  <c r="F66" i="24"/>
  <c r="D66" i="24"/>
  <c r="G61" i="24"/>
  <c r="F61" i="24"/>
  <c r="D61" i="24"/>
  <c r="F60" i="24"/>
  <c r="G60" i="24" s="1"/>
  <c r="G63" i="24" s="1"/>
  <c r="D60" i="24"/>
  <c r="F55" i="24"/>
  <c r="G55" i="24" s="1"/>
  <c r="D55" i="24"/>
  <c r="G54" i="24"/>
  <c r="G57" i="24" s="1"/>
  <c r="F54" i="24"/>
  <c r="D54" i="24"/>
  <c r="G49" i="24"/>
  <c r="F49" i="24"/>
  <c r="G48" i="24"/>
  <c r="G51" i="24" s="1"/>
  <c r="F48" i="24"/>
  <c r="F43" i="24"/>
  <c r="D43" i="24"/>
  <c r="G43" i="24" s="1"/>
  <c r="F42" i="24"/>
  <c r="D42" i="24"/>
  <c r="G42" i="24" s="1"/>
  <c r="F41" i="24"/>
  <c r="D41" i="24"/>
  <c r="G41" i="24" s="1"/>
  <c r="G45" i="24" s="1"/>
  <c r="H36" i="24"/>
  <c r="I36" i="24" s="1"/>
  <c r="H35" i="24"/>
  <c r="I35" i="24" s="1"/>
  <c r="H34" i="24"/>
  <c r="I34" i="24" s="1"/>
  <c r="H33" i="24"/>
  <c r="I33" i="24" s="1"/>
  <c r="H32" i="24"/>
  <c r="I32" i="24" s="1"/>
  <c r="H31" i="24"/>
  <c r="I31" i="24" s="1"/>
  <c r="H30" i="24"/>
  <c r="I30" i="24" s="1"/>
  <c r="H29" i="24"/>
  <c r="I29" i="24" s="1"/>
  <c r="H28" i="24"/>
  <c r="I28" i="24" s="1"/>
  <c r="H27" i="24"/>
  <c r="I27" i="24" s="1"/>
  <c r="H26" i="24"/>
  <c r="I26" i="24" s="1"/>
  <c r="H25" i="24"/>
  <c r="I25" i="24" s="1"/>
  <c r="H24" i="24"/>
  <c r="I24" i="24" s="1"/>
  <c r="H23" i="24"/>
  <c r="I23" i="24" s="1"/>
  <c r="H22" i="24"/>
  <c r="I22" i="24" s="1"/>
  <c r="H21" i="24"/>
  <c r="I21" i="24" s="1"/>
  <c r="H20" i="24"/>
  <c r="I20" i="24" s="1"/>
  <c r="H19" i="24"/>
  <c r="I19" i="24" s="1"/>
  <c r="H18" i="24"/>
  <c r="I18" i="24" s="1"/>
  <c r="H17" i="24"/>
  <c r="I17" i="24" s="1"/>
  <c r="H16" i="24"/>
  <c r="I16" i="24" s="1"/>
  <c r="H15" i="24"/>
  <c r="I15" i="24" s="1"/>
  <c r="H14" i="24"/>
  <c r="I14" i="24" s="1"/>
  <c r="H13" i="24"/>
  <c r="I13" i="24" s="1"/>
  <c r="H12" i="24"/>
  <c r="I12" i="24" s="1"/>
  <c r="H11" i="24"/>
  <c r="I11" i="24" s="1"/>
  <c r="H10" i="24"/>
  <c r="I10" i="24" s="1"/>
  <c r="H9" i="24"/>
  <c r="I9" i="24" s="1"/>
  <c r="H8" i="24"/>
  <c r="I8" i="24" s="1"/>
  <c r="H7" i="24"/>
  <c r="I7" i="24" s="1"/>
  <c r="H125" i="25"/>
  <c r="G124" i="25"/>
  <c r="G117" i="25"/>
  <c r="G110" i="25"/>
  <c r="G103" i="25"/>
  <c r="G96" i="25"/>
  <c r="G89" i="25"/>
  <c r="G82" i="25"/>
  <c r="G75" i="25"/>
  <c r="G68" i="25"/>
  <c r="F68" i="25"/>
  <c r="D68" i="25"/>
  <c r="F67" i="25"/>
  <c r="G67" i="25" s="1"/>
  <c r="D67" i="25"/>
  <c r="G66" i="25"/>
  <c r="G70" i="25" s="1"/>
  <c r="F66" i="25"/>
  <c r="D66" i="25"/>
  <c r="G61" i="25"/>
  <c r="F61" i="25"/>
  <c r="D61" i="25"/>
  <c r="F60" i="25"/>
  <c r="G60" i="25" s="1"/>
  <c r="G63" i="25" s="1"/>
  <c r="D60" i="25"/>
  <c r="F55" i="25"/>
  <c r="G55" i="25" s="1"/>
  <c r="D55" i="25"/>
  <c r="G54" i="25"/>
  <c r="G57" i="25" s="1"/>
  <c r="F54" i="25"/>
  <c r="D54" i="25"/>
  <c r="G49" i="25"/>
  <c r="F49" i="25"/>
  <c r="G48" i="25"/>
  <c r="G51" i="25" s="1"/>
  <c r="F48" i="25"/>
  <c r="F43" i="25"/>
  <c r="D43" i="25"/>
  <c r="G43" i="25" s="1"/>
  <c r="F42" i="25"/>
  <c r="D42" i="25"/>
  <c r="G42" i="25" s="1"/>
  <c r="F41" i="25"/>
  <c r="D41" i="25"/>
  <c r="G41" i="25" s="1"/>
  <c r="G45" i="25" s="1"/>
  <c r="H36" i="25"/>
  <c r="I36" i="25" s="1"/>
  <c r="H35" i="25"/>
  <c r="I35" i="25" s="1"/>
  <c r="H34" i="25"/>
  <c r="I34" i="25" s="1"/>
  <c r="H33" i="25"/>
  <c r="I33" i="25" s="1"/>
  <c r="H32" i="25"/>
  <c r="I32" i="25" s="1"/>
  <c r="H31" i="25"/>
  <c r="I31" i="25" s="1"/>
  <c r="H30" i="25"/>
  <c r="I30" i="25" s="1"/>
  <c r="H29" i="25"/>
  <c r="I29" i="25" s="1"/>
  <c r="H28" i="25"/>
  <c r="I28" i="25" s="1"/>
  <c r="H27" i="25"/>
  <c r="I27" i="25" s="1"/>
  <c r="H26" i="25"/>
  <c r="I26" i="25" s="1"/>
  <c r="H25" i="25"/>
  <c r="I25" i="25" s="1"/>
  <c r="H24" i="25"/>
  <c r="I24" i="25" s="1"/>
  <c r="H23" i="25"/>
  <c r="I23" i="25" s="1"/>
  <c r="H22" i="25"/>
  <c r="I22" i="25" s="1"/>
  <c r="H21" i="25"/>
  <c r="I21" i="25" s="1"/>
  <c r="H20" i="25"/>
  <c r="I20" i="25" s="1"/>
  <c r="H19" i="25"/>
  <c r="I19" i="25" s="1"/>
  <c r="H18" i="25"/>
  <c r="I18" i="25" s="1"/>
  <c r="H17" i="25"/>
  <c r="I17" i="25" s="1"/>
  <c r="H16" i="25"/>
  <c r="I16" i="25" s="1"/>
  <c r="H15" i="25"/>
  <c r="I15" i="25" s="1"/>
  <c r="H14" i="25"/>
  <c r="I14" i="25" s="1"/>
  <c r="H13" i="25"/>
  <c r="I13" i="25" s="1"/>
  <c r="H12" i="25"/>
  <c r="I12" i="25" s="1"/>
  <c r="H11" i="25"/>
  <c r="I11" i="25" s="1"/>
  <c r="H10" i="25"/>
  <c r="I10" i="25" s="1"/>
  <c r="H9" i="25"/>
  <c r="I9" i="25" s="1"/>
  <c r="H8" i="25"/>
  <c r="I8" i="25" s="1"/>
  <c r="H7" i="25"/>
  <c r="I7" i="25" s="1"/>
  <c r="H125" i="26"/>
  <c r="G124" i="26"/>
  <c r="G117" i="26"/>
  <c r="G110" i="26"/>
  <c r="G103" i="26"/>
  <c r="G96" i="26"/>
  <c r="G89" i="26"/>
  <c r="G82" i="26"/>
  <c r="G75" i="26"/>
  <c r="G68" i="26"/>
  <c r="F68" i="26"/>
  <c r="D68" i="26"/>
  <c r="F67" i="26"/>
  <c r="G67" i="26" s="1"/>
  <c r="D67" i="26"/>
  <c r="G66" i="26"/>
  <c r="G70" i="26" s="1"/>
  <c r="F66" i="26"/>
  <c r="D66" i="26"/>
  <c r="G61" i="26"/>
  <c r="F61" i="26"/>
  <c r="D61" i="26"/>
  <c r="F60" i="26"/>
  <c r="G60" i="26" s="1"/>
  <c r="G63" i="26" s="1"/>
  <c r="D60" i="26"/>
  <c r="F55" i="26"/>
  <c r="G55" i="26" s="1"/>
  <c r="D55" i="26"/>
  <c r="G54" i="26"/>
  <c r="G57" i="26" s="1"/>
  <c r="F54" i="26"/>
  <c r="D54" i="26"/>
  <c r="G49" i="26"/>
  <c r="F49" i="26"/>
  <c r="G48" i="26"/>
  <c r="G51" i="26" s="1"/>
  <c r="F48" i="26"/>
  <c r="F43" i="26"/>
  <c r="D43" i="26"/>
  <c r="G43" i="26" s="1"/>
  <c r="F42" i="26"/>
  <c r="D42" i="26"/>
  <c r="G42" i="26" s="1"/>
  <c r="F41" i="26"/>
  <c r="D41" i="26"/>
  <c r="G41" i="26" s="1"/>
  <c r="G45" i="26" s="1"/>
  <c r="H36" i="26"/>
  <c r="I36" i="26" s="1"/>
  <c r="H35" i="26"/>
  <c r="I35" i="26" s="1"/>
  <c r="H34" i="26"/>
  <c r="I34" i="26" s="1"/>
  <c r="H33" i="26"/>
  <c r="I33" i="26" s="1"/>
  <c r="H32" i="26"/>
  <c r="I32" i="26" s="1"/>
  <c r="H31" i="26"/>
  <c r="I31" i="26" s="1"/>
  <c r="H30" i="26"/>
  <c r="I30" i="26" s="1"/>
  <c r="H29" i="26"/>
  <c r="I29" i="26" s="1"/>
  <c r="H28" i="26"/>
  <c r="I28" i="26" s="1"/>
  <c r="H27" i="26"/>
  <c r="I27" i="26" s="1"/>
  <c r="H26" i="26"/>
  <c r="I26" i="26" s="1"/>
  <c r="H25" i="26"/>
  <c r="I25" i="26" s="1"/>
  <c r="H24" i="26"/>
  <c r="I24" i="26" s="1"/>
  <c r="H23" i="26"/>
  <c r="I23" i="26" s="1"/>
  <c r="H22" i="26"/>
  <c r="I22" i="26" s="1"/>
  <c r="H21" i="26"/>
  <c r="I21" i="26" s="1"/>
  <c r="H20" i="26"/>
  <c r="I20" i="26" s="1"/>
  <c r="H19" i="26"/>
  <c r="I19" i="26" s="1"/>
  <c r="H18" i="26"/>
  <c r="I18" i="26" s="1"/>
  <c r="H17" i="26"/>
  <c r="I17" i="26" s="1"/>
  <c r="H16" i="26"/>
  <c r="I16" i="26" s="1"/>
  <c r="H15" i="26"/>
  <c r="I15" i="26" s="1"/>
  <c r="H14" i="26"/>
  <c r="I14" i="26" s="1"/>
  <c r="H13" i="26"/>
  <c r="I13" i="26" s="1"/>
  <c r="H12" i="26"/>
  <c r="I12" i="26" s="1"/>
  <c r="H11" i="26"/>
  <c r="I11" i="26" s="1"/>
  <c r="H10" i="26"/>
  <c r="I10" i="26" s="1"/>
  <c r="H9" i="26"/>
  <c r="I9" i="26" s="1"/>
  <c r="H8" i="26"/>
  <c r="I8" i="26" s="1"/>
  <c r="H7" i="26"/>
  <c r="I7" i="26" s="1"/>
  <c r="H125" i="27"/>
  <c r="G124" i="27"/>
  <c r="G117" i="27"/>
  <c r="G110" i="27"/>
  <c r="G103" i="27"/>
  <c r="G96" i="27"/>
  <c r="G89" i="27"/>
  <c r="G82" i="27"/>
  <c r="G75" i="27"/>
  <c r="G68" i="27"/>
  <c r="F68" i="27"/>
  <c r="D68" i="27"/>
  <c r="F67" i="27"/>
  <c r="G67" i="27" s="1"/>
  <c r="D67" i="27"/>
  <c r="G66" i="27"/>
  <c r="G70" i="27" s="1"/>
  <c r="F66" i="27"/>
  <c r="D66" i="27"/>
  <c r="G61" i="27"/>
  <c r="F61" i="27"/>
  <c r="D61" i="27"/>
  <c r="F60" i="27"/>
  <c r="G60" i="27" s="1"/>
  <c r="G63" i="27" s="1"/>
  <c r="D60" i="27"/>
  <c r="F55" i="27"/>
  <c r="G55" i="27" s="1"/>
  <c r="D55" i="27"/>
  <c r="G54" i="27"/>
  <c r="G57" i="27" s="1"/>
  <c r="F54" i="27"/>
  <c r="D54" i="27"/>
  <c r="G49" i="27"/>
  <c r="F49" i="27"/>
  <c r="G48" i="27"/>
  <c r="G51" i="27" s="1"/>
  <c r="F48" i="27"/>
  <c r="F43" i="27"/>
  <c r="D43" i="27"/>
  <c r="G43" i="27" s="1"/>
  <c r="F42" i="27"/>
  <c r="D42" i="27"/>
  <c r="G42" i="27" s="1"/>
  <c r="F41" i="27"/>
  <c r="D41" i="27"/>
  <c r="G41" i="27" s="1"/>
  <c r="G45" i="27" s="1"/>
  <c r="H36" i="27"/>
  <c r="I36" i="27" s="1"/>
  <c r="H35" i="27"/>
  <c r="I35" i="27" s="1"/>
  <c r="H34" i="27"/>
  <c r="I34" i="27" s="1"/>
  <c r="H33" i="27"/>
  <c r="I33" i="27" s="1"/>
  <c r="H32" i="27"/>
  <c r="I32" i="27" s="1"/>
  <c r="H31" i="27"/>
  <c r="I31" i="27" s="1"/>
  <c r="H30" i="27"/>
  <c r="I30" i="27" s="1"/>
  <c r="H29" i="27"/>
  <c r="I29" i="27" s="1"/>
  <c r="H28" i="27"/>
  <c r="I28" i="27" s="1"/>
  <c r="H27" i="27"/>
  <c r="I27" i="27" s="1"/>
  <c r="H26" i="27"/>
  <c r="I26" i="27" s="1"/>
  <c r="H25" i="27"/>
  <c r="I25" i="27" s="1"/>
  <c r="H24" i="27"/>
  <c r="I24" i="27" s="1"/>
  <c r="H23" i="27"/>
  <c r="I23" i="27" s="1"/>
  <c r="H22" i="27"/>
  <c r="I22" i="27" s="1"/>
  <c r="H21" i="27"/>
  <c r="I21" i="27" s="1"/>
  <c r="H20" i="27"/>
  <c r="I20" i="27" s="1"/>
  <c r="H19" i="27"/>
  <c r="I19" i="27" s="1"/>
  <c r="H18" i="27"/>
  <c r="I18" i="27" s="1"/>
  <c r="H17" i="27"/>
  <c r="I17" i="27" s="1"/>
  <c r="H16" i="27"/>
  <c r="I16" i="27" s="1"/>
  <c r="H15" i="27"/>
  <c r="I15" i="27" s="1"/>
  <c r="H14" i="27"/>
  <c r="I14" i="27" s="1"/>
  <c r="H13" i="27"/>
  <c r="I13" i="27" s="1"/>
  <c r="H12" i="27"/>
  <c r="I12" i="27" s="1"/>
  <c r="H11" i="27"/>
  <c r="I11" i="27" s="1"/>
  <c r="H10" i="27"/>
  <c r="I10" i="27" s="1"/>
  <c r="H9" i="27"/>
  <c r="I9" i="27" s="1"/>
  <c r="H8" i="27"/>
  <c r="I8" i="27" s="1"/>
  <c r="H7" i="27"/>
  <c r="I7" i="27" s="1"/>
  <c r="H125" i="28"/>
  <c r="G124" i="28"/>
  <c r="G117" i="28"/>
  <c r="G110" i="28"/>
  <c r="G103" i="28"/>
  <c r="G96" i="28"/>
  <c r="G89" i="28"/>
  <c r="G82" i="28"/>
  <c r="G75" i="28"/>
  <c r="F68" i="28"/>
  <c r="G68" i="28" s="1"/>
  <c r="D68" i="28"/>
  <c r="F67" i="28"/>
  <c r="G67" i="28" s="1"/>
  <c r="D67" i="28"/>
  <c r="F66" i="28"/>
  <c r="G66" i="28" s="1"/>
  <c r="G70" i="28" s="1"/>
  <c r="D66" i="28"/>
  <c r="F61" i="28"/>
  <c r="G61" i="28" s="1"/>
  <c r="D61" i="28"/>
  <c r="F60" i="28"/>
  <c r="G60" i="28" s="1"/>
  <c r="G63" i="28" s="1"/>
  <c r="D60" i="28"/>
  <c r="F55" i="28"/>
  <c r="G55" i="28" s="1"/>
  <c r="D55" i="28"/>
  <c r="F54" i="28"/>
  <c r="G54" i="28" s="1"/>
  <c r="G57" i="28" s="1"/>
  <c r="D54" i="28"/>
  <c r="F49" i="28"/>
  <c r="G49" i="28" s="1"/>
  <c r="F48" i="28"/>
  <c r="G48" i="28" s="1"/>
  <c r="G51" i="28" s="1"/>
  <c r="F43" i="28"/>
  <c r="D43" i="28"/>
  <c r="G43" i="28" s="1"/>
  <c r="F42" i="28"/>
  <c r="D42" i="28"/>
  <c r="G42" i="28" s="1"/>
  <c r="F41" i="28"/>
  <c r="D41" i="28"/>
  <c r="G41" i="28" s="1"/>
  <c r="G45" i="28" s="1"/>
  <c r="H36" i="28"/>
  <c r="I36" i="28" s="1"/>
  <c r="H35" i="28"/>
  <c r="I35" i="28" s="1"/>
  <c r="H34" i="28"/>
  <c r="I34" i="28" s="1"/>
  <c r="H33" i="28"/>
  <c r="I33" i="28" s="1"/>
  <c r="H32" i="28"/>
  <c r="I32" i="28" s="1"/>
  <c r="H31" i="28"/>
  <c r="I31" i="28" s="1"/>
  <c r="H30" i="28"/>
  <c r="I30" i="28" s="1"/>
  <c r="H29" i="28"/>
  <c r="I29" i="28" s="1"/>
  <c r="H28" i="28"/>
  <c r="I28" i="28" s="1"/>
  <c r="H27" i="28"/>
  <c r="I27" i="28" s="1"/>
  <c r="H26" i="28"/>
  <c r="I26" i="28" s="1"/>
  <c r="H25" i="28"/>
  <c r="I25" i="28" s="1"/>
  <c r="H24" i="28"/>
  <c r="I24" i="28" s="1"/>
  <c r="H23" i="28"/>
  <c r="I23" i="28" s="1"/>
  <c r="H22" i="28"/>
  <c r="I22" i="28" s="1"/>
  <c r="H21" i="28"/>
  <c r="I21" i="28" s="1"/>
  <c r="H20" i="28"/>
  <c r="I20" i="28" s="1"/>
  <c r="H19" i="28"/>
  <c r="I19" i="28" s="1"/>
  <c r="H18" i="28"/>
  <c r="I18" i="28" s="1"/>
  <c r="H17" i="28"/>
  <c r="I17" i="28" s="1"/>
  <c r="H16" i="28"/>
  <c r="I16" i="28" s="1"/>
  <c r="H15" i="28"/>
  <c r="I15" i="28" s="1"/>
  <c r="H14" i="28"/>
  <c r="I14" i="28" s="1"/>
  <c r="H13" i="28"/>
  <c r="I13" i="28" s="1"/>
  <c r="H12" i="28"/>
  <c r="I12" i="28" s="1"/>
  <c r="H11" i="28"/>
  <c r="I11" i="28" s="1"/>
  <c r="H10" i="28"/>
  <c r="I10" i="28" s="1"/>
  <c r="H9" i="28"/>
  <c r="I9" i="28" s="1"/>
  <c r="H8" i="28"/>
  <c r="I8" i="28" s="1"/>
  <c r="H7" i="28"/>
  <c r="I7" i="28" s="1"/>
  <c r="I38" i="28" s="1"/>
  <c r="G126" i="28" s="1"/>
  <c r="H125" i="29"/>
  <c r="G124" i="29"/>
  <c r="G117" i="29"/>
  <c r="G110" i="29"/>
  <c r="G103" i="29"/>
  <c r="G96" i="29"/>
  <c r="G89" i="29"/>
  <c r="G82" i="29"/>
  <c r="G75" i="29"/>
  <c r="G68" i="29"/>
  <c r="F68" i="29"/>
  <c r="D68" i="29"/>
  <c r="F67" i="29"/>
  <c r="G67" i="29" s="1"/>
  <c r="D67" i="29"/>
  <c r="G66" i="29"/>
  <c r="G70" i="29" s="1"/>
  <c r="F66" i="29"/>
  <c r="D66" i="29"/>
  <c r="G61" i="29"/>
  <c r="F61" i="29"/>
  <c r="D61" i="29"/>
  <c r="F60" i="29"/>
  <c r="G60" i="29" s="1"/>
  <c r="G63" i="29" s="1"/>
  <c r="D60" i="29"/>
  <c r="F55" i="29"/>
  <c r="G55" i="29" s="1"/>
  <c r="D55" i="29"/>
  <c r="G54" i="29"/>
  <c r="G57" i="29" s="1"/>
  <c r="F54" i="29"/>
  <c r="D54" i="29"/>
  <c r="G49" i="29"/>
  <c r="F49" i="29"/>
  <c r="G48" i="29"/>
  <c r="G51" i="29" s="1"/>
  <c r="F48" i="29"/>
  <c r="F43" i="29"/>
  <c r="D43" i="29"/>
  <c r="G43" i="29" s="1"/>
  <c r="F42" i="29"/>
  <c r="D42" i="29"/>
  <c r="G42" i="29" s="1"/>
  <c r="F41" i="29"/>
  <c r="D41" i="29"/>
  <c r="G41" i="29" s="1"/>
  <c r="G45" i="29" s="1"/>
  <c r="H36" i="29"/>
  <c r="I36" i="29" s="1"/>
  <c r="H35" i="29"/>
  <c r="I35" i="29" s="1"/>
  <c r="H34" i="29"/>
  <c r="I34" i="29" s="1"/>
  <c r="H33" i="29"/>
  <c r="I33" i="29" s="1"/>
  <c r="H32" i="29"/>
  <c r="I32" i="29" s="1"/>
  <c r="H31" i="29"/>
  <c r="I31" i="29" s="1"/>
  <c r="H30" i="29"/>
  <c r="I30" i="29" s="1"/>
  <c r="H29" i="29"/>
  <c r="I29" i="29" s="1"/>
  <c r="H28" i="29"/>
  <c r="I28" i="29" s="1"/>
  <c r="H27" i="29"/>
  <c r="I27" i="29" s="1"/>
  <c r="H26" i="29"/>
  <c r="I26" i="29" s="1"/>
  <c r="H25" i="29"/>
  <c r="I25" i="29" s="1"/>
  <c r="H24" i="29"/>
  <c r="I24" i="29" s="1"/>
  <c r="H23" i="29"/>
  <c r="I23" i="29" s="1"/>
  <c r="H22" i="29"/>
  <c r="I22" i="29" s="1"/>
  <c r="H21" i="29"/>
  <c r="I21" i="29" s="1"/>
  <c r="H20" i="29"/>
  <c r="I20" i="29" s="1"/>
  <c r="H19" i="29"/>
  <c r="I19" i="29" s="1"/>
  <c r="H18" i="29"/>
  <c r="I18" i="29" s="1"/>
  <c r="H17" i="29"/>
  <c r="I17" i="29" s="1"/>
  <c r="H16" i="29"/>
  <c r="I16" i="29" s="1"/>
  <c r="H15" i="29"/>
  <c r="I15" i="29" s="1"/>
  <c r="H14" i="29"/>
  <c r="I14" i="29" s="1"/>
  <c r="H13" i="29"/>
  <c r="I13" i="29" s="1"/>
  <c r="H12" i="29"/>
  <c r="I12" i="29" s="1"/>
  <c r="H11" i="29"/>
  <c r="I11" i="29" s="1"/>
  <c r="H10" i="29"/>
  <c r="I10" i="29" s="1"/>
  <c r="H9" i="29"/>
  <c r="I9" i="29" s="1"/>
  <c r="H8" i="29"/>
  <c r="I8" i="29" s="1"/>
  <c r="H7" i="29"/>
  <c r="I7" i="29" s="1"/>
  <c r="H125" i="30"/>
  <c r="G124" i="30"/>
  <c r="G117" i="30"/>
  <c r="G110" i="30"/>
  <c r="G103" i="30"/>
  <c r="G96" i="30"/>
  <c r="G89" i="30"/>
  <c r="G82" i="30"/>
  <c r="G75" i="30"/>
  <c r="G68" i="30"/>
  <c r="F68" i="30"/>
  <c r="D68" i="30"/>
  <c r="F67" i="30"/>
  <c r="G67" i="30" s="1"/>
  <c r="D67" i="30"/>
  <c r="G66" i="30"/>
  <c r="G70" i="30" s="1"/>
  <c r="F66" i="30"/>
  <c r="D66" i="30"/>
  <c r="G61" i="30"/>
  <c r="F61" i="30"/>
  <c r="D61" i="30"/>
  <c r="F60" i="30"/>
  <c r="G60" i="30" s="1"/>
  <c r="G63" i="30" s="1"/>
  <c r="D60" i="30"/>
  <c r="F55" i="30"/>
  <c r="G55" i="30" s="1"/>
  <c r="D55" i="30"/>
  <c r="G54" i="30"/>
  <c r="G57" i="30" s="1"/>
  <c r="F54" i="30"/>
  <c r="D54" i="30"/>
  <c r="G49" i="30"/>
  <c r="F49" i="30"/>
  <c r="G48" i="30"/>
  <c r="G51" i="30" s="1"/>
  <c r="F48" i="30"/>
  <c r="F43" i="30"/>
  <c r="D43" i="30"/>
  <c r="G43" i="30" s="1"/>
  <c r="F42" i="30"/>
  <c r="D42" i="30"/>
  <c r="G42" i="30" s="1"/>
  <c r="F41" i="30"/>
  <c r="D41" i="30"/>
  <c r="G41" i="30" s="1"/>
  <c r="G45" i="30" s="1"/>
  <c r="H36" i="30"/>
  <c r="I36" i="30" s="1"/>
  <c r="H35" i="30"/>
  <c r="I35" i="30" s="1"/>
  <c r="H34" i="30"/>
  <c r="I34" i="30" s="1"/>
  <c r="H33" i="30"/>
  <c r="I33" i="30" s="1"/>
  <c r="H32" i="30"/>
  <c r="I32" i="30" s="1"/>
  <c r="H31" i="30"/>
  <c r="I31" i="30" s="1"/>
  <c r="H30" i="30"/>
  <c r="I30" i="30" s="1"/>
  <c r="H29" i="30"/>
  <c r="I29" i="30" s="1"/>
  <c r="H28" i="30"/>
  <c r="I28" i="30" s="1"/>
  <c r="H27" i="30"/>
  <c r="I27" i="30" s="1"/>
  <c r="H26" i="30"/>
  <c r="I26" i="30" s="1"/>
  <c r="H25" i="30"/>
  <c r="I25" i="30" s="1"/>
  <c r="H24" i="30"/>
  <c r="I24" i="30" s="1"/>
  <c r="H23" i="30"/>
  <c r="I23" i="30" s="1"/>
  <c r="H22" i="30"/>
  <c r="I22" i="30" s="1"/>
  <c r="H21" i="30"/>
  <c r="I21" i="30" s="1"/>
  <c r="H20" i="30"/>
  <c r="I20" i="30" s="1"/>
  <c r="H19" i="30"/>
  <c r="I19" i="30" s="1"/>
  <c r="H18" i="30"/>
  <c r="I18" i="30" s="1"/>
  <c r="H17" i="30"/>
  <c r="I17" i="30" s="1"/>
  <c r="H16" i="30"/>
  <c r="I16" i="30" s="1"/>
  <c r="H15" i="30"/>
  <c r="I15" i="30" s="1"/>
  <c r="H14" i="30"/>
  <c r="I14" i="30" s="1"/>
  <c r="H13" i="30"/>
  <c r="I13" i="30" s="1"/>
  <c r="H12" i="30"/>
  <c r="I12" i="30" s="1"/>
  <c r="H11" i="30"/>
  <c r="I11" i="30" s="1"/>
  <c r="H10" i="30"/>
  <c r="I10" i="30" s="1"/>
  <c r="H9" i="30"/>
  <c r="I9" i="30" s="1"/>
  <c r="H8" i="30"/>
  <c r="I8" i="30" s="1"/>
  <c r="H7" i="30"/>
  <c r="I7" i="30" s="1"/>
  <c r="H125" i="31"/>
  <c r="G124" i="31"/>
  <c r="G117" i="31"/>
  <c r="G110" i="31"/>
  <c r="G103" i="31"/>
  <c r="G96" i="31"/>
  <c r="G89" i="31"/>
  <c r="G82" i="31"/>
  <c r="G75" i="31"/>
  <c r="G68" i="31"/>
  <c r="F68" i="31"/>
  <c r="D68" i="31"/>
  <c r="F67" i="31"/>
  <c r="G67" i="31" s="1"/>
  <c r="D67" i="31"/>
  <c r="G66" i="31"/>
  <c r="G70" i="31" s="1"/>
  <c r="F66" i="31"/>
  <c r="D66" i="31"/>
  <c r="G61" i="31"/>
  <c r="F61" i="31"/>
  <c r="D61" i="31"/>
  <c r="F60" i="31"/>
  <c r="G60" i="31" s="1"/>
  <c r="G63" i="31" s="1"/>
  <c r="D60" i="31"/>
  <c r="F55" i="31"/>
  <c r="G55" i="31" s="1"/>
  <c r="D55" i="31"/>
  <c r="G54" i="31"/>
  <c r="G57" i="31" s="1"/>
  <c r="F54" i="31"/>
  <c r="D54" i="31"/>
  <c r="G49" i="31"/>
  <c r="F49" i="31"/>
  <c r="G48" i="31"/>
  <c r="G51" i="31" s="1"/>
  <c r="F48" i="31"/>
  <c r="F43" i="31"/>
  <c r="D43" i="31"/>
  <c r="G43" i="31" s="1"/>
  <c r="F42" i="31"/>
  <c r="D42" i="31"/>
  <c r="G42" i="31" s="1"/>
  <c r="F41" i="31"/>
  <c r="D41" i="31"/>
  <c r="G41" i="31" s="1"/>
  <c r="G45" i="31" s="1"/>
  <c r="H36" i="31"/>
  <c r="I36" i="31" s="1"/>
  <c r="H35" i="31"/>
  <c r="I35" i="31" s="1"/>
  <c r="H34" i="31"/>
  <c r="I34" i="31" s="1"/>
  <c r="H33" i="31"/>
  <c r="I33" i="31" s="1"/>
  <c r="H32" i="31"/>
  <c r="I32" i="31" s="1"/>
  <c r="H31" i="31"/>
  <c r="I31" i="31" s="1"/>
  <c r="H30" i="31"/>
  <c r="I30" i="31" s="1"/>
  <c r="H29" i="31"/>
  <c r="I29" i="31" s="1"/>
  <c r="H28" i="31"/>
  <c r="I28" i="31" s="1"/>
  <c r="H27" i="31"/>
  <c r="I27" i="31" s="1"/>
  <c r="H26" i="31"/>
  <c r="I26" i="31" s="1"/>
  <c r="H25" i="31"/>
  <c r="I25" i="31" s="1"/>
  <c r="H24" i="31"/>
  <c r="I24" i="31" s="1"/>
  <c r="H23" i="31"/>
  <c r="I23" i="31" s="1"/>
  <c r="H22" i="31"/>
  <c r="I22" i="31" s="1"/>
  <c r="H21" i="31"/>
  <c r="I21" i="31" s="1"/>
  <c r="H20" i="31"/>
  <c r="I20" i="31" s="1"/>
  <c r="H19" i="31"/>
  <c r="I19" i="31" s="1"/>
  <c r="H18" i="31"/>
  <c r="I18" i="31" s="1"/>
  <c r="H17" i="31"/>
  <c r="I17" i="31" s="1"/>
  <c r="H16" i="31"/>
  <c r="I16" i="31" s="1"/>
  <c r="H15" i="31"/>
  <c r="I15" i="31" s="1"/>
  <c r="H14" i="31"/>
  <c r="I14" i="31" s="1"/>
  <c r="H13" i="31"/>
  <c r="I13" i="31" s="1"/>
  <c r="H12" i="31"/>
  <c r="I12" i="31" s="1"/>
  <c r="H11" i="31"/>
  <c r="I11" i="31" s="1"/>
  <c r="H10" i="31"/>
  <c r="I10" i="31" s="1"/>
  <c r="H9" i="31"/>
  <c r="I9" i="31" s="1"/>
  <c r="H8" i="31"/>
  <c r="I8" i="31" s="1"/>
  <c r="H7" i="31"/>
  <c r="I7" i="31" s="1"/>
  <c r="H125" i="32"/>
  <c r="G124" i="32"/>
  <c r="G117" i="32"/>
  <c r="G110" i="32"/>
  <c r="G103" i="32"/>
  <c r="G96" i="32"/>
  <c r="G89" i="32"/>
  <c r="G82" i="32"/>
  <c r="G75" i="32"/>
  <c r="G68" i="32"/>
  <c r="F68" i="32"/>
  <c r="D68" i="32"/>
  <c r="F67" i="32"/>
  <c r="G67" i="32" s="1"/>
  <c r="D67" i="32"/>
  <c r="G66" i="32"/>
  <c r="G70" i="32" s="1"/>
  <c r="F66" i="32"/>
  <c r="D66" i="32"/>
  <c r="G61" i="32"/>
  <c r="F61" i="32"/>
  <c r="D61" i="32"/>
  <c r="F60" i="32"/>
  <c r="G60" i="32" s="1"/>
  <c r="G63" i="32" s="1"/>
  <c r="D60" i="32"/>
  <c r="F55" i="32"/>
  <c r="G55" i="32" s="1"/>
  <c r="D55" i="32"/>
  <c r="G54" i="32"/>
  <c r="G57" i="32" s="1"/>
  <c r="F54" i="32"/>
  <c r="D54" i="32"/>
  <c r="G49" i="32"/>
  <c r="F49" i="32"/>
  <c r="G48" i="32"/>
  <c r="G51" i="32" s="1"/>
  <c r="F48" i="32"/>
  <c r="F43" i="32"/>
  <c r="D43" i="32"/>
  <c r="G43" i="32" s="1"/>
  <c r="F42" i="32"/>
  <c r="D42" i="32"/>
  <c r="G42" i="32" s="1"/>
  <c r="F41" i="32"/>
  <c r="D41" i="32"/>
  <c r="G41" i="32" s="1"/>
  <c r="G45" i="32" s="1"/>
  <c r="H36" i="32"/>
  <c r="I36" i="32" s="1"/>
  <c r="H35" i="32"/>
  <c r="I35" i="32" s="1"/>
  <c r="H34" i="32"/>
  <c r="I34" i="32" s="1"/>
  <c r="H33" i="32"/>
  <c r="I33" i="32" s="1"/>
  <c r="H32" i="32"/>
  <c r="I32" i="32" s="1"/>
  <c r="H31" i="32"/>
  <c r="I31" i="32" s="1"/>
  <c r="H30" i="32"/>
  <c r="I30" i="32" s="1"/>
  <c r="H29" i="32"/>
  <c r="I29" i="32" s="1"/>
  <c r="H28" i="32"/>
  <c r="I28" i="32" s="1"/>
  <c r="H27" i="32"/>
  <c r="I27" i="32" s="1"/>
  <c r="H26" i="32"/>
  <c r="I26" i="32" s="1"/>
  <c r="H25" i="32"/>
  <c r="I25" i="32" s="1"/>
  <c r="H24" i="32"/>
  <c r="I24" i="32" s="1"/>
  <c r="H23" i="32"/>
  <c r="I23" i="32" s="1"/>
  <c r="H22" i="32"/>
  <c r="I22" i="32" s="1"/>
  <c r="H21" i="32"/>
  <c r="I21" i="32" s="1"/>
  <c r="H20" i="32"/>
  <c r="I20" i="32" s="1"/>
  <c r="H19" i="32"/>
  <c r="I19" i="32" s="1"/>
  <c r="H18" i="32"/>
  <c r="I18" i="32" s="1"/>
  <c r="H17" i="32"/>
  <c r="I17" i="32" s="1"/>
  <c r="H16" i="32"/>
  <c r="I16" i="32" s="1"/>
  <c r="H15" i="32"/>
  <c r="I15" i="32" s="1"/>
  <c r="H14" i="32"/>
  <c r="I14" i="32" s="1"/>
  <c r="H13" i="32"/>
  <c r="I13" i="32" s="1"/>
  <c r="H12" i="32"/>
  <c r="I12" i="32" s="1"/>
  <c r="H11" i="32"/>
  <c r="I11" i="32" s="1"/>
  <c r="H10" i="32"/>
  <c r="I10" i="32" s="1"/>
  <c r="H9" i="32"/>
  <c r="I9" i="32" s="1"/>
  <c r="H8" i="32"/>
  <c r="I8" i="32" s="1"/>
  <c r="H7" i="32"/>
  <c r="I7" i="32" s="1"/>
  <c r="H125" i="33"/>
  <c r="G124" i="33"/>
  <c r="G117" i="33"/>
  <c r="G110" i="33"/>
  <c r="G103" i="33"/>
  <c r="G96" i="33"/>
  <c r="G89" i="33"/>
  <c r="G82" i="33"/>
  <c r="G75" i="33"/>
  <c r="G68" i="33"/>
  <c r="F68" i="33"/>
  <c r="D68" i="33"/>
  <c r="F67" i="33"/>
  <c r="G67" i="33" s="1"/>
  <c r="D67" i="33"/>
  <c r="G66" i="33"/>
  <c r="G70" i="33" s="1"/>
  <c r="F66" i="33"/>
  <c r="D66" i="33"/>
  <c r="G61" i="33"/>
  <c r="F61" i="33"/>
  <c r="D61" i="33"/>
  <c r="F60" i="33"/>
  <c r="G60" i="33" s="1"/>
  <c r="G63" i="33" s="1"/>
  <c r="D60" i="33"/>
  <c r="F55" i="33"/>
  <c r="G55" i="33" s="1"/>
  <c r="D55" i="33"/>
  <c r="G54" i="33"/>
  <c r="G57" i="33" s="1"/>
  <c r="F54" i="33"/>
  <c r="D54" i="33"/>
  <c r="G49" i="33"/>
  <c r="F49" i="33"/>
  <c r="G48" i="33"/>
  <c r="G51" i="33" s="1"/>
  <c r="F48" i="33"/>
  <c r="F43" i="33"/>
  <c r="D43" i="33"/>
  <c r="G43" i="33" s="1"/>
  <c r="F42" i="33"/>
  <c r="D42" i="33"/>
  <c r="G42" i="33" s="1"/>
  <c r="F41" i="33"/>
  <c r="D41" i="33"/>
  <c r="G41" i="33" s="1"/>
  <c r="G45" i="33" s="1"/>
  <c r="H36" i="33"/>
  <c r="I36" i="33" s="1"/>
  <c r="H35" i="33"/>
  <c r="I35" i="33" s="1"/>
  <c r="H34" i="33"/>
  <c r="I34" i="33" s="1"/>
  <c r="H33" i="33"/>
  <c r="I33" i="33" s="1"/>
  <c r="H32" i="33"/>
  <c r="I32" i="33" s="1"/>
  <c r="H31" i="33"/>
  <c r="I31" i="33" s="1"/>
  <c r="H30" i="33"/>
  <c r="I30" i="33" s="1"/>
  <c r="H29" i="33"/>
  <c r="I29" i="33" s="1"/>
  <c r="H28" i="33"/>
  <c r="I28" i="33" s="1"/>
  <c r="H27" i="33"/>
  <c r="I27" i="33" s="1"/>
  <c r="H26" i="33"/>
  <c r="I26" i="33" s="1"/>
  <c r="H25" i="33"/>
  <c r="I25" i="33" s="1"/>
  <c r="H24" i="33"/>
  <c r="I24" i="33" s="1"/>
  <c r="H23" i="33"/>
  <c r="I23" i="33" s="1"/>
  <c r="H22" i="33"/>
  <c r="I22" i="33" s="1"/>
  <c r="H21" i="33"/>
  <c r="I21" i="33" s="1"/>
  <c r="H20" i="33"/>
  <c r="I20" i="33" s="1"/>
  <c r="H19" i="33"/>
  <c r="I19" i="33" s="1"/>
  <c r="H18" i="33"/>
  <c r="I18" i="33" s="1"/>
  <c r="H17" i="33"/>
  <c r="I17" i="33" s="1"/>
  <c r="H16" i="33"/>
  <c r="I16" i="33" s="1"/>
  <c r="H15" i="33"/>
  <c r="I15" i="33" s="1"/>
  <c r="H14" i="33"/>
  <c r="I14" i="33" s="1"/>
  <c r="H13" i="33"/>
  <c r="I13" i="33" s="1"/>
  <c r="H12" i="33"/>
  <c r="I12" i="33" s="1"/>
  <c r="H11" i="33"/>
  <c r="I11" i="33" s="1"/>
  <c r="H10" i="33"/>
  <c r="I10" i="33" s="1"/>
  <c r="H9" i="33"/>
  <c r="I9" i="33" s="1"/>
  <c r="H8" i="33"/>
  <c r="I8" i="33" s="1"/>
  <c r="H7" i="33"/>
  <c r="I7" i="33" s="1"/>
  <c r="H125" i="34"/>
  <c r="G124" i="34"/>
  <c r="G117" i="34"/>
  <c r="G110" i="34"/>
  <c r="G103" i="34"/>
  <c r="G96" i="34"/>
  <c r="G89" i="34"/>
  <c r="G82" i="34"/>
  <c r="G75" i="34"/>
  <c r="G68" i="34"/>
  <c r="F68" i="34"/>
  <c r="D68" i="34"/>
  <c r="F67" i="34"/>
  <c r="G67" i="34" s="1"/>
  <c r="D67" i="34"/>
  <c r="G66" i="34"/>
  <c r="G70" i="34" s="1"/>
  <c r="F66" i="34"/>
  <c r="D66" i="34"/>
  <c r="G61" i="34"/>
  <c r="F61" i="34"/>
  <c r="D61" i="34"/>
  <c r="F60" i="34"/>
  <c r="G60" i="34" s="1"/>
  <c r="G63" i="34" s="1"/>
  <c r="D60" i="34"/>
  <c r="F55" i="34"/>
  <c r="G55" i="34" s="1"/>
  <c r="D55" i="34"/>
  <c r="G54" i="34"/>
  <c r="G57" i="34" s="1"/>
  <c r="F54" i="34"/>
  <c r="D54" i="34"/>
  <c r="G49" i="34"/>
  <c r="F49" i="34"/>
  <c r="G48" i="34"/>
  <c r="G51" i="34" s="1"/>
  <c r="F48" i="34"/>
  <c r="F43" i="34"/>
  <c r="D43" i="34"/>
  <c r="G43" i="34" s="1"/>
  <c r="F42" i="34"/>
  <c r="D42" i="34"/>
  <c r="G42" i="34" s="1"/>
  <c r="F41" i="34"/>
  <c r="D41" i="34"/>
  <c r="G41" i="34" s="1"/>
  <c r="G45" i="34" s="1"/>
  <c r="H36" i="34"/>
  <c r="I36" i="34" s="1"/>
  <c r="H35" i="34"/>
  <c r="I35" i="34" s="1"/>
  <c r="H34" i="34"/>
  <c r="I34" i="34" s="1"/>
  <c r="H33" i="34"/>
  <c r="I33" i="34" s="1"/>
  <c r="H32" i="34"/>
  <c r="I32" i="34" s="1"/>
  <c r="H31" i="34"/>
  <c r="I31" i="34" s="1"/>
  <c r="H30" i="34"/>
  <c r="I30" i="34" s="1"/>
  <c r="H29" i="34"/>
  <c r="I29" i="34" s="1"/>
  <c r="H28" i="34"/>
  <c r="I28" i="34" s="1"/>
  <c r="H27" i="34"/>
  <c r="I27" i="34" s="1"/>
  <c r="H26" i="34"/>
  <c r="I26" i="34" s="1"/>
  <c r="H25" i="34"/>
  <c r="I25" i="34" s="1"/>
  <c r="H24" i="34"/>
  <c r="I24" i="34" s="1"/>
  <c r="H23" i="34"/>
  <c r="I23" i="34" s="1"/>
  <c r="H22" i="34"/>
  <c r="I22" i="34" s="1"/>
  <c r="H21" i="34"/>
  <c r="I21" i="34" s="1"/>
  <c r="H20" i="34"/>
  <c r="I20" i="34" s="1"/>
  <c r="H19" i="34"/>
  <c r="I19" i="34" s="1"/>
  <c r="H18" i="34"/>
  <c r="I18" i="34" s="1"/>
  <c r="H17" i="34"/>
  <c r="I17" i="34" s="1"/>
  <c r="H16" i="34"/>
  <c r="I16" i="34" s="1"/>
  <c r="H15" i="34"/>
  <c r="I15" i="34" s="1"/>
  <c r="H14" i="34"/>
  <c r="I14" i="34" s="1"/>
  <c r="H13" i="34"/>
  <c r="I13" i="34" s="1"/>
  <c r="H12" i="34"/>
  <c r="I12" i="34" s="1"/>
  <c r="H11" i="34"/>
  <c r="I11" i="34" s="1"/>
  <c r="H10" i="34"/>
  <c r="I10" i="34" s="1"/>
  <c r="H9" i="34"/>
  <c r="I9" i="34" s="1"/>
  <c r="H8" i="34"/>
  <c r="I8" i="34" s="1"/>
  <c r="H7" i="34"/>
  <c r="I7" i="34" s="1"/>
  <c r="H125" i="35"/>
  <c r="G124" i="35"/>
  <c r="G117" i="35"/>
  <c r="G110" i="35"/>
  <c r="G103" i="35"/>
  <c r="G96" i="35"/>
  <c r="G89" i="35"/>
  <c r="G82" i="35"/>
  <c r="G75" i="35"/>
  <c r="G68" i="35"/>
  <c r="F68" i="35"/>
  <c r="D68" i="35"/>
  <c r="F67" i="35"/>
  <c r="G67" i="35" s="1"/>
  <c r="D67" i="35"/>
  <c r="G66" i="35"/>
  <c r="G70" i="35" s="1"/>
  <c r="F66" i="35"/>
  <c r="D66" i="35"/>
  <c r="G61" i="35"/>
  <c r="F61" i="35"/>
  <c r="D61" i="35"/>
  <c r="F60" i="35"/>
  <c r="G60" i="35" s="1"/>
  <c r="G63" i="35" s="1"/>
  <c r="D60" i="35"/>
  <c r="F55" i="35"/>
  <c r="G55" i="35" s="1"/>
  <c r="D55" i="35"/>
  <c r="G54" i="35"/>
  <c r="G57" i="35" s="1"/>
  <c r="F54" i="35"/>
  <c r="D54" i="35"/>
  <c r="G49" i="35"/>
  <c r="F49" i="35"/>
  <c r="G48" i="35"/>
  <c r="G51" i="35" s="1"/>
  <c r="F48" i="35"/>
  <c r="F43" i="35"/>
  <c r="D43" i="35"/>
  <c r="G43" i="35" s="1"/>
  <c r="F42" i="35"/>
  <c r="D42" i="35"/>
  <c r="G42" i="35" s="1"/>
  <c r="F41" i="35"/>
  <c r="D41" i="35"/>
  <c r="G41" i="35" s="1"/>
  <c r="G45" i="35" s="1"/>
  <c r="H36" i="35"/>
  <c r="I36" i="35" s="1"/>
  <c r="H35" i="35"/>
  <c r="I35" i="35" s="1"/>
  <c r="H34" i="35"/>
  <c r="I34" i="35" s="1"/>
  <c r="H33" i="35"/>
  <c r="I33" i="35" s="1"/>
  <c r="H32" i="35"/>
  <c r="I32" i="35" s="1"/>
  <c r="H31" i="35"/>
  <c r="I31" i="35" s="1"/>
  <c r="H30" i="35"/>
  <c r="I30" i="35" s="1"/>
  <c r="H29" i="35"/>
  <c r="I29" i="35" s="1"/>
  <c r="H28" i="35"/>
  <c r="I28" i="35" s="1"/>
  <c r="H27" i="35"/>
  <c r="I27" i="35" s="1"/>
  <c r="H26" i="35"/>
  <c r="I26" i="35" s="1"/>
  <c r="H25" i="35"/>
  <c r="I25" i="35" s="1"/>
  <c r="H24" i="35"/>
  <c r="I24" i="35" s="1"/>
  <c r="H23" i="35"/>
  <c r="I23" i="35" s="1"/>
  <c r="H22" i="35"/>
  <c r="I22" i="35" s="1"/>
  <c r="H21" i="35"/>
  <c r="I21" i="35" s="1"/>
  <c r="H20" i="35"/>
  <c r="I20" i="35" s="1"/>
  <c r="H19" i="35"/>
  <c r="I19" i="35" s="1"/>
  <c r="H18" i="35"/>
  <c r="I18" i="35" s="1"/>
  <c r="H17" i="35"/>
  <c r="I17" i="35" s="1"/>
  <c r="H16" i="35"/>
  <c r="I16" i="35" s="1"/>
  <c r="H15" i="35"/>
  <c r="I15" i="35" s="1"/>
  <c r="H14" i="35"/>
  <c r="I14" i="35" s="1"/>
  <c r="H13" i="35"/>
  <c r="I13" i="35" s="1"/>
  <c r="H12" i="35"/>
  <c r="I12" i="35" s="1"/>
  <c r="H11" i="35"/>
  <c r="I11" i="35" s="1"/>
  <c r="H10" i="35"/>
  <c r="I10" i="35" s="1"/>
  <c r="H9" i="35"/>
  <c r="I9" i="35" s="1"/>
  <c r="H8" i="35"/>
  <c r="I8" i="35" s="1"/>
  <c r="H7" i="35"/>
  <c r="I7" i="35" s="1"/>
  <c r="H125" i="36"/>
  <c r="G124" i="36"/>
  <c r="G117" i="36"/>
  <c r="G110" i="36"/>
  <c r="G103" i="36"/>
  <c r="G96" i="36"/>
  <c r="G89" i="36"/>
  <c r="G82" i="36"/>
  <c r="G75" i="36"/>
  <c r="G68" i="36"/>
  <c r="F68" i="36"/>
  <c r="D68" i="36"/>
  <c r="F67" i="36"/>
  <c r="G67" i="36" s="1"/>
  <c r="D67" i="36"/>
  <c r="G66" i="36"/>
  <c r="G70" i="36" s="1"/>
  <c r="F66" i="36"/>
  <c r="D66" i="36"/>
  <c r="G61" i="36"/>
  <c r="F61" i="36"/>
  <c r="D61" i="36"/>
  <c r="F60" i="36"/>
  <c r="G60" i="36" s="1"/>
  <c r="G63" i="36" s="1"/>
  <c r="D60" i="36"/>
  <c r="F55" i="36"/>
  <c r="G55" i="36" s="1"/>
  <c r="D55" i="36"/>
  <c r="G54" i="36"/>
  <c r="G57" i="36" s="1"/>
  <c r="F54" i="36"/>
  <c r="D54" i="36"/>
  <c r="G49" i="36"/>
  <c r="F49" i="36"/>
  <c r="G48" i="36"/>
  <c r="G51" i="36" s="1"/>
  <c r="F48" i="36"/>
  <c r="F43" i="36"/>
  <c r="D43" i="36"/>
  <c r="G43" i="36" s="1"/>
  <c r="F42" i="36"/>
  <c r="D42" i="36"/>
  <c r="G42" i="36" s="1"/>
  <c r="F41" i="36"/>
  <c r="D41" i="36"/>
  <c r="G41" i="36" s="1"/>
  <c r="G45" i="36" s="1"/>
  <c r="H36" i="36"/>
  <c r="I36" i="36" s="1"/>
  <c r="H35" i="36"/>
  <c r="I35" i="36" s="1"/>
  <c r="H34" i="36"/>
  <c r="I34" i="36" s="1"/>
  <c r="H33" i="36"/>
  <c r="I33" i="36" s="1"/>
  <c r="H32" i="36"/>
  <c r="I32" i="36" s="1"/>
  <c r="H31" i="36"/>
  <c r="I31" i="36" s="1"/>
  <c r="H30" i="36"/>
  <c r="I30" i="36" s="1"/>
  <c r="H29" i="36"/>
  <c r="I29" i="36" s="1"/>
  <c r="H28" i="36"/>
  <c r="I28" i="36" s="1"/>
  <c r="H27" i="36"/>
  <c r="I27" i="36" s="1"/>
  <c r="H26" i="36"/>
  <c r="I26" i="36" s="1"/>
  <c r="H25" i="36"/>
  <c r="I25" i="36" s="1"/>
  <c r="H24" i="36"/>
  <c r="I24" i="36" s="1"/>
  <c r="H23" i="36"/>
  <c r="I23" i="36" s="1"/>
  <c r="H22" i="36"/>
  <c r="I22" i="36" s="1"/>
  <c r="H21" i="36"/>
  <c r="I21" i="36" s="1"/>
  <c r="H20" i="36"/>
  <c r="I20" i="36" s="1"/>
  <c r="H19" i="36"/>
  <c r="I19" i="36" s="1"/>
  <c r="H18" i="36"/>
  <c r="I18" i="36" s="1"/>
  <c r="H17" i="36"/>
  <c r="I17" i="36" s="1"/>
  <c r="H16" i="36"/>
  <c r="I16" i="36" s="1"/>
  <c r="H15" i="36"/>
  <c r="I15" i="36" s="1"/>
  <c r="H14" i="36"/>
  <c r="I14" i="36" s="1"/>
  <c r="H13" i="36"/>
  <c r="I13" i="36" s="1"/>
  <c r="H12" i="36"/>
  <c r="I12" i="36" s="1"/>
  <c r="H11" i="36"/>
  <c r="I11" i="36" s="1"/>
  <c r="H10" i="36"/>
  <c r="I10" i="36" s="1"/>
  <c r="H9" i="36"/>
  <c r="I9" i="36" s="1"/>
  <c r="H8" i="36"/>
  <c r="I8" i="36" s="1"/>
  <c r="H7" i="36"/>
  <c r="I7" i="36" s="1"/>
  <c r="H125" i="37"/>
  <c r="G124" i="37"/>
  <c r="G117" i="37"/>
  <c r="G110" i="37"/>
  <c r="G103" i="37"/>
  <c r="G96" i="37"/>
  <c r="G89" i="37"/>
  <c r="G82" i="37"/>
  <c r="G75" i="37"/>
  <c r="G68" i="37"/>
  <c r="F68" i="37"/>
  <c r="D68" i="37"/>
  <c r="F67" i="37"/>
  <c r="G67" i="37" s="1"/>
  <c r="D67" i="37"/>
  <c r="G66" i="37"/>
  <c r="G70" i="37" s="1"/>
  <c r="F66" i="37"/>
  <c r="D66" i="37"/>
  <c r="G61" i="37"/>
  <c r="F61" i="37"/>
  <c r="D61" i="37"/>
  <c r="F60" i="37"/>
  <c r="G60" i="37" s="1"/>
  <c r="G63" i="37" s="1"/>
  <c r="D60" i="37"/>
  <c r="F55" i="37"/>
  <c r="G55" i="37" s="1"/>
  <c r="D55" i="37"/>
  <c r="G54" i="37"/>
  <c r="G57" i="37" s="1"/>
  <c r="F54" i="37"/>
  <c r="D54" i="37"/>
  <c r="G49" i="37"/>
  <c r="F49" i="37"/>
  <c r="G48" i="37"/>
  <c r="G51" i="37" s="1"/>
  <c r="F48" i="37"/>
  <c r="F43" i="37"/>
  <c r="D43" i="37"/>
  <c r="G43" i="37" s="1"/>
  <c r="F42" i="37"/>
  <c r="D42" i="37"/>
  <c r="G42" i="37" s="1"/>
  <c r="F41" i="37"/>
  <c r="D41" i="37"/>
  <c r="G41" i="37" s="1"/>
  <c r="G45" i="37" s="1"/>
  <c r="H36" i="37"/>
  <c r="I36" i="37" s="1"/>
  <c r="H35" i="37"/>
  <c r="I35" i="37" s="1"/>
  <c r="H34" i="37"/>
  <c r="I34" i="37" s="1"/>
  <c r="H33" i="37"/>
  <c r="I33" i="37" s="1"/>
  <c r="H32" i="37"/>
  <c r="I32" i="37" s="1"/>
  <c r="H31" i="37"/>
  <c r="I31" i="37" s="1"/>
  <c r="H30" i="37"/>
  <c r="I30" i="37" s="1"/>
  <c r="H29" i="37"/>
  <c r="I29" i="37" s="1"/>
  <c r="H28" i="37"/>
  <c r="I28" i="37" s="1"/>
  <c r="H27" i="37"/>
  <c r="I27" i="37" s="1"/>
  <c r="H26" i="37"/>
  <c r="I26" i="37" s="1"/>
  <c r="H25" i="37"/>
  <c r="I25" i="37" s="1"/>
  <c r="H24" i="37"/>
  <c r="I24" i="37" s="1"/>
  <c r="H23" i="37"/>
  <c r="I23" i="37" s="1"/>
  <c r="H22" i="37"/>
  <c r="I22" i="37" s="1"/>
  <c r="H21" i="37"/>
  <c r="I21" i="37" s="1"/>
  <c r="H20" i="37"/>
  <c r="I20" i="37" s="1"/>
  <c r="H19" i="37"/>
  <c r="I19" i="37" s="1"/>
  <c r="H18" i="37"/>
  <c r="I18" i="37" s="1"/>
  <c r="H17" i="37"/>
  <c r="I17" i="37" s="1"/>
  <c r="H16" i="37"/>
  <c r="I16" i="37" s="1"/>
  <c r="H15" i="37"/>
  <c r="I15" i="37" s="1"/>
  <c r="H14" i="37"/>
  <c r="I14" i="37" s="1"/>
  <c r="H13" i="37"/>
  <c r="I13" i="37" s="1"/>
  <c r="H12" i="37"/>
  <c r="I12" i="37" s="1"/>
  <c r="H11" i="37"/>
  <c r="I11" i="37" s="1"/>
  <c r="H10" i="37"/>
  <c r="I10" i="37" s="1"/>
  <c r="H9" i="37"/>
  <c r="I9" i="37" s="1"/>
  <c r="H8" i="37"/>
  <c r="I8" i="37" s="1"/>
  <c r="H7" i="37"/>
  <c r="I7" i="37" s="1"/>
  <c r="H125" i="38"/>
  <c r="G124" i="38"/>
  <c r="G117" i="38"/>
  <c r="G110" i="38"/>
  <c r="G103" i="38"/>
  <c r="G96" i="38"/>
  <c r="G89" i="38"/>
  <c r="G82" i="38"/>
  <c r="G75" i="38"/>
  <c r="G68" i="38"/>
  <c r="F68" i="38"/>
  <c r="D68" i="38"/>
  <c r="F67" i="38"/>
  <c r="G67" i="38" s="1"/>
  <c r="D67" i="38"/>
  <c r="G66" i="38"/>
  <c r="G70" i="38" s="1"/>
  <c r="F66" i="38"/>
  <c r="D66" i="38"/>
  <c r="G61" i="38"/>
  <c r="F61" i="38"/>
  <c r="D61" i="38"/>
  <c r="F60" i="38"/>
  <c r="G60" i="38" s="1"/>
  <c r="G63" i="38" s="1"/>
  <c r="D60" i="38"/>
  <c r="F55" i="38"/>
  <c r="G55" i="38" s="1"/>
  <c r="D55" i="38"/>
  <c r="G54" i="38"/>
  <c r="G57" i="38" s="1"/>
  <c r="F54" i="38"/>
  <c r="D54" i="38"/>
  <c r="G49" i="38"/>
  <c r="F49" i="38"/>
  <c r="G48" i="38"/>
  <c r="G51" i="38" s="1"/>
  <c r="F48" i="38"/>
  <c r="F43" i="38"/>
  <c r="D43" i="38"/>
  <c r="G43" i="38" s="1"/>
  <c r="F42" i="38"/>
  <c r="D42" i="38"/>
  <c r="G42" i="38" s="1"/>
  <c r="F41" i="38"/>
  <c r="D41" i="38"/>
  <c r="G41" i="38" s="1"/>
  <c r="G45" i="38" s="1"/>
  <c r="H36" i="38"/>
  <c r="I36" i="38" s="1"/>
  <c r="H35" i="38"/>
  <c r="I35" i="38" s="1"/>
  <c r="H34" i="38"/>
  <c r="I34" i="38" s="1"/>
  <c r="H33" i="38"/>
  <c r="I33" i="38" s="1"/>
  <c r="H32" i="38"/>
  <c r="I32" i="38" s="1"/>
  <c r="H31" i="38"/>
  <c r="I31" i="38" s="1"/>
  <c r="H30" i="38"/>
  <c r="I30" i="38" s="1"/>
  <c r="H29" i="38"/>
  <c r="I29" i="38" s="1"/>
  <c r="H28" i="38"/>
  <c r="I28" i="38" s="1"/>
  <c r="H27" i="38"/>
  <c r="I27" i="38" s="1"/>
  <c r="H26" i="38"/>
  <c r="I26" i="38" s="1"/>
  <c r="H25" i="38"/>
  <c r="I25" i="38" s="1"/>
  <c r="H24" i="38"/>
  <c r="I24" i="38" s="1"/>
  <c r="H23" i="38"/>
  <c r="I23" i="38" s="1"/>
  <c r="H22" i="38"/>
  <c r="I22" i="38" s="1"/>
  <c r="H21" i="38"/>
  <c r="I21" i="38" s="1"/>
  <c r="H20" i="38"/>
  <c r="I20" i="38" s="1"/>
  <c r="H19" i="38"/>
  <c r="I19" i="38" s="1"/>
  <c r="H18" i="38"/>
  <c r="I18" i="38" s="1"/>
  <c r="H17" i="38"/>
  <c r="I17" i="38" s="1"/>
  <c r="H16" i="38"/>
  <c r="I16" i="38" s="1"/>
  <c r="H15" i="38"/>
  <c r="I15" i="38" s="1"/>
  <c r="H14" i="38"/>
  <c r="I14" i="38" s="1"/>
  <c r="H13" i="38"/>
  <c r="I13" i="38" s="1"/>
  <c r="H12" i="38"/>
  <c r="I12" i="38" s="1"/>
  <c r="H11" i="38"/>
  <c r="I11" i="38" s="1"/>
  <c r="H10" i="38"/>
  <c r="I10" i="38" s="1"/>
  <c r="H9" i="38"/>
  <c r="I9" i="38" s="1"/>
  <c r="H8" i="38"/>
  <c r="I8" i="38" s="1"/>
  <c r="H7" i="38"/>
  <c r="I7" i="38" s="1"/>
  <c r="H125" i="14"/>
  <c r="G124" i="14"/>
  <c r="G117" i="14"/>
  <c r="G110" i="14"/>
  <c r="G103" i="14"/>
  <c r="G96" i="14"/>
  <c r="G89" i="14"/>
  <c r="G82" i="14"/>
  <c r="G75" i="14"/>
  <c r="G68" i="14"/>
  <c r="F68" i="14"/>
  <c r="D68" i="14"/>
  <c r="F67" i="14"/>
  <c r="G67" i="14" s="1"/>
  <c r="D67" i="14"/>
  <c r="G66" i="14"/>
  <c r="G70" i="14" s="1"/>
  <c r="F66" i="14"/>
  <c r="D66" i="14"/>
  <c r="G61" i="14"/>
  <c r="F61" i="14"/>
  <c r="D61" i="14"/>
  <c r="F60" i="14"/>
  <c r="G60" i="14" s="1"/>
  <c r="G63" i="14" s="1"/>
  <c r="D60" i="14"/>
  <c r="F55" i="14"/>
  <c r="G55" i="14" s="1"/>
  <c r="D55" i="14"/>
  <c r="G54" i="14"/>
  <c r="G57" i="14" s="1"/>
  <c r="F54" i="14"/>
  <c r="D54" i="14"/>
  <c r="G49" i="14"/>
  <c r="F49" i="14"/>
  <c r="G48" i="14"/>
  <c r="G51" i="14" s="1"/>
  <c r="F48" i="14"/>
  <c r="F43" i="14"/>
  <c r="D43" i="14"/>
  <c r="G43" i="14" s="1"/>
  <c r="F42" i="14"/>
  <c r="D42" i="14"/>
  <c r="G42" i="14" s="1"/>
  <c r="F41" i="14"/>
  <c r="D41" i="14"/>
  <c r="G41" i="14" s="1"/>
  <c r="G45" i="14" s="1"/>
  <c r="H36" i="14"/>
  <c r="I36" i="14" s="1"/>
  <c r="H35" i="14"/>
  <c r="I35" i="14" s="1"/>
  <c r="H34" i="14"/>
  <c r="I34" i="14" s="1"/>
  <c r="H33" i="14"/>
  <c r="I33" i="14" s="1"/>
  <c r="H32" i="14"/>
  <c r="I32" i="14" s="1"/>
  <c r="H31" i="14"/>
  <c r="I31" i="14" s="1"/>
  <c r="H30" i="14"/>
  <c r="I30" i="14" s="1"/>
  <c r="H29" i="14"/>
  <c r="I29" i="14" s="1"/>
  <c r="H28" i="14"/>
  <c r="I28" i="14" s="1"/>
  <c r="H27" i="14"/>
  <c r="I27" i="14" s="1"/>
  <c r="H26" i="14"/>
  <c r="I26" i="14" s="1"/>
  <c r="H25" i="14"/>
  <c r="I25" i="14" s="1"/>
  <c r="H24" i="14"/>
  <c r="I24" i="14" s="1"/>
  <c r="H23" i="14"/>
  <c r="I23" i="14" s="1"/>
  <c r="H22" i="14"/>
  <c r="I22" i="14" s="1"/>
  <c r="H21" i="14"/>
  <c r="I21" i="14" s="1"/>
  <c r="H20" i="14"/>
  <c r="I20" i="14" s="1"/>
  <c r="H19" i="14"/>
  <c r="I19" i="14" s="1"/>
  <c r="H18" i="14"/>
  <c r="I18" i="14" s="1"/>
  <c r="H17" i="14"/>
  <c r="I17" i="14" s="1"/>
  <c r="H16" i="14"/>
  <c r="I16" i="14" s="1"/>
  <c r="H15" i="14"/>
  <c r="I15" i="14" s="1"/>
  <c r="H14" i="14"/>
  <c r="I14" i="14" s="1"/>
  <c r="H13" i="14"/>
  <c r="I13" i="14" s="1"/>
  <c r="H12" i="14"/>
  <c r="I12" i="14" s="1"/>
  <c r="H11" i="14"/>
  <c r="I11" i="14" s="1"/>
  <c r="H10" i="14"/>
  <c r="I10" i="14" s="1"/>
  <c r="H9" i="14"/>
  <c r="I9" i="14" s="1"/>
  <c r="H8" i="14"/>
  <c r="I8" i="14" s="1"/>
  <c r="H7" i="14"/>
  <c r="I7" i="14" s="1"/>
  <c r="H125" i="9"/>
  <c r="G124" i="9"/>
  <c r="G117" i="9"/>
  <c r="G110" i="9"/>
  <c r="G103" i="9"/>
  <c r="G96" i="9"/>
  <c r="G89" i="9"/>
  <c r="G82" i="9"/>
  <c r="G75" i="9"/>
  <c r="G68" i="9"/>
  <c r="F68" i="9"/>
  <c r="D68" i="9"/>
  <c r="F67" i="9"/>
  <c r="G67" i="9" s="1"/>
  <c r="D67" i="9"/>
  <c r="G66" i="9"/>
  <c r="G70" i="9" s="1"/>
  <c r="F66" i="9"/>
  <c r="D66" i="9"/>
  <c r="G61" i="9"/>
  <c r="F61" i="9"/>
  <c r="D61" i="9"/>
  <c r="F60" i="9"/>
  <c r="G60" i="9" s="1"/>
  <c r="G63" i="9" s="1"/>
  <c r="D60" i="9"/>
  <c r="F55" i="9"/>
  <c r="G55" i="9" s="1"/>
  <c r="D55" i="9"/>
  <c r="G54" i="9"/>
  <c r="G57" i="9" s="1"/>
  <c r="F54" i="9"/>
  <c r="D54" i="9"/>
  <c r="G49" i="9"/>
  <c r="F49" i="9"/>
  <c r="G48" i="9"/>
  <c r="G51" i="9" s="1"/>
  <c r="F48" i="9"/>
  <c r="F43" i="9"/>
  <c r="D43" i="9"/>
  <c r="G43" i="9" s="1"/>
  <c r="F42" i="9"/>
  <c r="D42" i="9"/>
  <c r="G42" i="9" s="1"/>
  <c r="F41" i="9"/>
  <c r="D41" i="9"/>
  <c r="G41" i="9" s="1"/>
  <c r="G45" i="9" s="1"/>
  <c r="H36" i="9"/>
  <c r="I36" i="9" s="1"/>
  <c r="H35" i="9"/>
  <c r="I35" i="9" s="1"/>
  <c r="H34" i="9"/>
  <c r="I34" i="9" s="1"/>
  <c r="H33" i="9"/>
  <c r="I33" i="9" s="1"/>
  <c r="H32" i="9"/>
  <c r="I32" i="9" s="1"/>
  <c r="H31" i="9"/>
  <c r="I31" i="9" s="1"/>
  <c r="H30" i="9"/>
  <c r="I30" i="9" s="1"/>
  <c r="H29" i="9"/>
  <c r="I29" i="9" s="1"/>
  <c r="H28" i="9"/>
  <c r="I28" i="9" s="1"/>
  <c r="H27" i="9"/>
  <c r="I27" i="9" s="1"/>
  <c r="H26" i="9"/>
  <c r="I26" i="9" s="1"/>
  <c r="H25" i="9"/>
  <c r="I25" i="9" s="1"/>
  <c r="H24" i="9"/>
  <c r="I24" i="9" s="1"/>
  <c r="H23" i="9"/>
  <c r="I23" i="9" s="1"/>
  <c r="H22" i="9"/>
  <c r="I22" i="9" s="1"/>
  <c r="H21" i="9"/>
  <c r="I21" i="9" s="1"/>
  <c r="H20" i="9"/>
  <c r="I20" i="9" s="1"/>
  <c r="H19" i="9"/>
  <c r="I19" i="9" s="1"/>
  <c r="H18" i="9"/>
  <c r="I18" i="9" s="1"/>
  <c r="H17" i="9"/>
  <c r="I17" i="9" s="1"/>
  <c r="H16" i="9"/>
  <c r="I16" i="9" s="1"/>
  <c r="H15" i="9"/>
  <c r="I15" i="9" s="1"/>
  <c r="H14" i="9"/>
  <c r="I14" i="9" s="1"/>
  <c r="H13" i="9"/>
  <c r="I13" i="9" s="1"/>
  <c r="H12" i="9"/>
  <c r="I12" i="9" s="1"/>
  <c r="H11" i="9"/>
  <c r="I11" i="9" s="1"/>
  <c r="H10" i="9"/>
  <c r="I10" i="9" s="1"/>
  <c r="H9" i="9"/>
  <c r="I9" i="9" s="1"/>
  <c r="H8" i="9"/>
  <c r="I8" i="9" s="1"/>
  <c r="H7" i="9"/>
  <c r="I7" i="9" s="1"/>
  <c r="H125" i="10"/>
  <c r="G124" i="10"/>
  <c r="G117" i="10"/>
  <c r="G110" i="10"/>
  <c r="G103" i="10"/>
  <c r="G96" i="10"/>
  <c r="G89" i="10"/>
  <c r="G82" i="10"/>
  <c r="G75" i="10"/>
  <c r="G68" i="10"/>
  <c r="F68" i="10"/>
  <c r="D68" i="10"/>
  <c r="F67" i="10"/>
  <c r="G67" i="10" s="1"/>
  <c r="D67" i="10"/>
  <c r="G66" i="10"/>
  <c r="G70" i="10" s="1"/>
  <c r="F66" i="10"/>
  <c r="D66" i="10"/>
  <c r="G61" i="10"/>
  <c r="F61" i="10"/>
  <c r="D61" i="10"/>
  <c r="F60" i="10"/>
  <c r="G60" i="10" s="1"/>
  <c r="G63" i="10" s="1"/>
  <c r="D60" i="10"/>
  <c r="F55" i="10"/>
  <c r="G55" i="10" s="1"/>
  <c r="D55" i="10"/>
  <c r="G54" i="10"/>
  <c r="G57" i="10" s="1"/>
  <c r="F54" i="10"/>
  <c r="D54" i="10"/>
  <c r="G49" i="10"/>
  <c r="F49" i="10"/>
  <c r="G48" i="10"/>
  <c r="G51" i="10" s="1"/>
  <c r="F48" i="10"/>
  <c r="F43" i="10"/>
  <c r="D43" i="10"/>
  <c r="G43" i="10" s="1"/>
  <c r="F42" i="10"/>
  <c r="D42" i="10"/>
  <c r="G42" i="10" s="1"/>
  <c r="F41" i="10"/>
  <c r="D41" i="10"/>
  <c r="G41" i="10" s="1"/>
  <c r="G45" i="10" s="1"/>
  <c r="H36" i="10"/>
  <c r="I36" i="10" s="1"/>
  <c r="H35" i="10"/>
  <c r="I35" i="10" s="1"/>
  <c r="H34" i="10"/>
  <c r="I34" i="10" s="1"/>
  <c r="H33" i="10"/>
  <c r="I33" i="10" s="1"/>
  <c r="H32" i="10"/>
  <c r="I32" i="10" s="1"/>
  <c r="H31" i="10"/>
  <c r="I31" i="10" s="1"/>
  <c r="H30" i="10"/>
  <c r="I30" i="10" s="1"/>
  <c r="H29" i="10"/>
  <c r="I29" i="10" s="1"/>
  <c r="H28" i="10"/>
  <c r="I28" i="10" s="1"/>
  <c r="H27" i="10"/>
  <c r="I27" i="10" s="1"/>
  <c r="H26" i="10"/>
  <c r="I26" i="10" s="1"/>
  <c r="H25" i="10"/>
  <c r="I25" i="10" s="1"/>
  <c r="H24" i="10"/>
  <c r="I24" i="10" s="1"/>
  <c r="H23" i="10"/>
  <c r="I23" i="10" s="1"/>
  <c r="H22" i="10"/>
  <c r="I22" i="10" s="1"/>
  <c r="H21" i="10"/>
  <c r="I21" i="10" s="1"/>
  <c r="H20" i="10"/>
  <c r="I20" i="10" s="1"/>
  <c r="H19" i="10"/>
  <c r="I19" i="10" s="1"/>
  <c r="H18" i="10"/>
  <c r="I18" i="10" s="1"/>
  <c r="H17" i="10"/>
  <c r="I17" i="10" s="1"/>
  <c r="H16" i="10"/>
  <c r="I16" i="10" s="1"/>
  <c r="H15" i="10"/>
  <c r="I15" i="10" s="1"/>
  <c r="H14" i="10"/>
  <c r="I14" i="10" s="1"/>
  <c r="H13" i="10"/>
  <c r="I13" i="10" s="1"/>
  <c r="H12" i="10"/>
  <c r="I12" i="10" s="1"/>
  <c r="H11" i="10"/>
  <c r="I11" i="10" s="1"/>
  <c r="H10" i="10"/>
  <c r="I10" i="10" s="1"/>
  <c r="H9" i="10"/>
  <c r="I9" i="10" s="1"/>
  <c r="H8" i="10"/>
  <c r="I8" i="10" s="1"/>
  <c r="H7" i="10"/>
  <c r="I7" i="10" s="1"/>
  <c r="I38" i="10" s="1"/>
  <c r="G126" i="10" s="1"/>
  <c r="H125" i="11"/>
  <c r="G124" i="11"/>
  <c r="G117" i="11"/>
  <c r="G110" i="11"/>
  <c r="G103" i="11"/>
  <c r="G96" i="11"/>
  <c r="G89" i="11"/>
  <c r="G82" i="11"/>
  <c r="G75" i="11"/>
  <c r="G68" i="11"/>
  <c r="F68" i="11"/>
  <c r="D68" i="11"/>
  <c r="F67" i="11"/>
  <c r="G67" i="11" s="1"/>
  <c r="D67" i="11"/>
  <c r="G66" i="11"/>
  <c r="G70" i="11" s="1"/>
  <c r="F66" i="11"/>
  <c r="D66" i="11"/>
  <c r="G61" i="11"/>
  <c r="F61" i="11"/>
  <c r="D61" i="11"/>
  <c r="F60" i="11"/>
  <c r="G60" i="11" s="1"/>
  <c r="G63" i="11" s="1"/>
  <c r="D60" i="11"/>
  <c r="F55" i="11"/>
  <c r="G55" i="11" s="1"/>
  <c r="D55" i="11"/>
  <c r="G54" i="11"/>
  <c r="G57" i="11" s="1"/>
  <c r="F54" i="11"/>
  <c r="D54" i="11"/>
  <c r="G49" i="11"/>
  <c r="F49" i="11"/>
  <c r="G48" i="11"/>
  <c r="G51" i="11" s="1"/>
  <c r="F48" i="11"/>
  <c r="F43" i="11"/>
  <c r="D43" i="11"/>
  <c r="G43" i="11" s="1"/>
  <c r="F42" i="11"/>
  <c r="D42" i="11"/>
  <c r="G42" i="11" s="1"/>
  <c r="F41" i="11"/>
  <c r="D41" i="11"/>
  <c r="G41" i="11" s="1"/>
  <c r="G45" i="11" s="1"/>
  <c r="H36" i="11"/>
  <c r="I36" i="11" s="1"/>
  <c r="H35" i="11"/>
  <c r="I35" i="11" s="1"/>
  <c r="H34" i="11"/>
  <c r="I34" i="11" s="1"/>
  <c r="H33" i="11"/>
  <c r="I33" i="11" s="1"/>
  <c r="H32" i="11"/>
  <c r="I32" i="11" s="1"/>
  <c r="H31" i="11"/>
  <c r="I31" i="11" s="1"/>
  <c r="H30" i="11"/>
  <c r="I30" i="11" s="1"/>
  <c r="H29" i="11"/>
  <c r="I29" i="11" s="1"/>
  <c r="H28" i="11"/>
  <c r="I28" i="11" s="1"/>
  <c r="H27" i="11"/>
  <c r="I27" i="11" s="1"/>
  <c r="H26" i="11"/>
  <c r="I26" i="11" s="1"/>
  <c r="H25" i="11"/>
  <c r="I25" i="11" s="1"/>
  <c r="H24" i="11"/>
  <c r="I24" i="11" s="1"/>
  <c r="H23" i="11"/>
  <c r="I23" i="11" s="1"/>
  <c r="H22" i="11"/>
  <c r="I22" i="11" s="1"/>
  <c r="H21" i="11"/>
  <c r="I21" i="11" s="1"/>
  <c r="H20" i="11"/>
  <c r="I20" i="11" s="1"/>
  <c r="H19" i="11"/>
  <c r="I19" i="11" s="1"/>
  <c r="H18" i="11"/>
  <c r="I18" i="11" s="1"/>
  <c r="H17" i="11"/>
  <c r="I17" i="11" s="1"/>
  <c r="H16" i="11"/>
  <c r="I16" i="11" s="1"/>
  <c r="H15" i="11"/>
  <c r="I15" i="11" s="1"/>
  <c r="H14" i="11"/>
  <c r="I14" i="11" s="1"/>
  <c r="H13" i="11"/>
  <c r="I13" i="11" s="1"/>
  <c r="H12" i="11"/>
  <c r="I12" i="11" s="1"/>
  <c r="H11" i="11"/>
  <c r="I11" i="11" s="1"/>
  <c r="H10" i="11"/>
  <c r="I10" i="11" s="1"/>
  <c r="H9" i="11"/>
  <c r="I9" i="11" s="1"/>
  <c r="H8" i="11"/>
  <c r="I8" i="11" s="1"/>
  <c r="H7" i="11"/>
  <c r="I7" i="11" s="1"/>
  <c r="H125" i="12"/>
  <c r="G124" i="12"/>
  <c r="G117" i="12"/>
  <c r="G110" i="12"/>
  <c r="G103" i="12"/>
  <c r="G96" i="12"/>
  <c r="G89" i="12"/>
  <c r="G82" i="12"/>
  <c r="G75" i="12"/>
  <c r="G68" i="12"/>
  <c r="F68" i="12"/>
  <c r="D68" i="12"/>
  <c r="F67" i="12"/>
  <c r="G67" i="12" s="1"/>
  <c r="D67" i="12"/>
  <c r="G66" i="12"/>
  <c r="G70" i="12" s="1"/>
  <c r="F66" i="12"/>
  <c r="D66" i="12"/>
  <c r="G61" i="12"/>
  <c r="F61" i="12"/>
  <c r="D61" i="12"/>
  <c r="F60" i="12"/>
  <c r="G60" i="12" s="1"/>
  <c r="G63" i="12" s="1"/>
  <c r="D60" i="12"/>
  <c r="F55" i="12"/>
  <c r="G55" i="12" s="1"/>
  <c r="D55" i="12"/>
  <c r="G54" i="12"/>
  <c r="G57" i="12" s="1"/>
  <c r="F54" i="12"/>
  <c r="D54" i="12"/>
  <c r="G49" i="12"/>
  <c r="F49" i="12"/>
  <c r="G48" i="12"/>
  <c r="G51" i="12" s="1"/>
  <c r="F48" i="12"/>
  <c r="F43" i="12"/>
  <c r="D43" i="12"/>
  <c r="G43" i="12" s="1"/>
  <c r="F42" i="12"/>
  <c r="D42" i="12"/>
  <c r="G42" i="12" s="1"/>
  <c r="F41" i="12"/>
  <c r="D41" i="12"/>
  <c r="G41" i="12" s="1"/>
  <c r="G45" i="12" s="1"/>
  <c r="H36" i="12"/>
  <c r="I36" i="12" s="1"/>
  <c r="H35" i="12"/>
  <c r="I35" i="12" s="1"/>
  <c r="H34" i="12"/>
  <c r="I34" i="12" s="1"/>
  <c r="H33" i="12"/>
  <c r="I33" i="12" s="1"/>
  <c r="H32" i="12"/>
  <c r="I32" i="12" s="1"/>
  <c r="H31" i="12"/>
  <c r="I31" i="12" s="1"/>
  <c r="H30" i="12"/>
  <c r="I30" i="12" s="1"/>
  <c r="H29" i="12"/>
  <c r="I29" i="12" s="1"/>
  <c r="H28" i="12"/>
  <c r="I28" i="12" s="1"/>
  <c r="H27" i="12"/>
  <c r="I27" i="12" s="1"/>
  <c r="H26" i="12"/>
  <c r="I26" i="12" s="1"/>
  <c r="H25" i="12"/>
  <c r="I25" i="12" s="1"/>
  <c r="H24" i="12"/>
  <c r="I24" i="12" s="1"/>
  <c r="H23" i="12"/>
  <c r="I23" i="12" s="1"/>
  <c r="H22" i="12"/>
  <c r="I22" i="12" s="1"/>
  <c r="H21" i="12"/>
  <c r="I21" i="12" s="1"/>
  <c r="H20" i="12"/>
  <c r="I20" i="12" s="1"/>
  <c r="H19" i="12"/>
  <c r="I19" i="12" s="1"/>
  <c r="H18" i="12"/>
  <c r="I18" i="12" s="1"/>
  <c r="H17" i="12"/>
  <c r="I17" i="12" s="1"/>
  <c r="H16" i="12"/>
  <c r="I16" i="12" s="1"/>
  <c r="H15" i="12"/>
  <c r="I15" i="12" s="1"/>
  <c r="H14" i="12"/>
  <c r="I14" i="12" s="1"/>
  <c r="H13" i="12"/>
  <c r="I13" i="12" s="1"/>
  <c r="H12" i="12"/>
  <c r="I12" i="12" s="1"/>
  <c r="H11" i="12"/>
  <c r="I11" i="12" s="1"/>
  <c r="H10" i="12"/>
  <c r="I10" i="12" s="1"/>
  <c r="H9" i="12"/>
  <c r="I9" i="12" s="1"/>
  <c r="H8" i="12"/>
  <c r="I8" i="12" s="1"/>
  <c r="H7" i="12"/>
  <c r="I7" i="12" s="1"/>
  <c r="H125" i="13"/>
  <c r="G124" i="13"/>
  <c r="G117" i="13"/>
  <c r="G110" i="13"/>
  <c r="G103" i="13"/>
  <c r="G96" i="13"/>
  <c r="G89" i="13"/>
  <c r="G82" i="13"/>
  <c r="G75" i="13"/>
  <c r="F68" i="13"/>
  <c r="G68" i="13" s="1"/>
  <c r="D68" i="13"/>
  <c r="F67" i="13"/>
  <c r="G67" i="13" s="1"/>
  <c r="D67" i="13"/>
  <c r="G66" i="13"/>
  <c r="G70" i="13" s="1"/>
  <c r="F66" i="13"/>
  <c r="D66" i="13"/>
  <c r="F61" i="13"/>
  <c r="G61" i="13" s="1"/>
  <c r="D61" i="13"/>
  <c r="F60" i="13"/>
  <c r="G60" i="13" s="1"/>
  <c r="G63" i="13" s="1"/>
  <c r="D60" i="13"/>
  <c r="F55" i="13"/>
  <c r="G55" i="13" s="1"/>
  <c r="D55" i="13"/>
  <c r="F54" i="13"/>
  <c r="G54" i="13" s="1"/>
  <c r="G57" i="13" s="1"/>
  <c r="D54" i="13"/>
  <c r="F49" i="13"/>
  <c r="G49" i="13" s="1"/>
  <c r="F48" i="13"/>
  <c r="G48" i="13" s="1"/>
  <c r="F43" i="13"/>
  <c r="D43" i="13"/>
  <c r="G43" i="13" s="1"/>
  <c r="F42" i="13"/>
  <c r="D42" i="13"/>
  <c r="G42" i="13" s="1"/>
  <c r="F41" i="13"/>
  <c r="D41" i="13"/>
  <c r="G41" i="13" s="1"/>
  <c r="G45" i="13" s="1"/>
  <c r="H36" i="13"/>
  <c r="I36" i="13" s="1"/>
  <c r="H35" i="13"/>
  <c r="I35" i="13" s="1"/>
  <c r="H34" i="13"/>
  <c r="I34" i="13" s="1"/>
  <c r="H33" i="13"/>
  <c r="I33" i="13" s="1"/>
  <c r="H32" i="13"/>
  <c r="I32" i="13" s="1"/>
  <c r="H31" i="13"/>
  <c r="I31" i="13" s="1"/>
  <c r="H30" i="13"/>
  <c r="I30" i="13" s="1"/>
  <c r="H29" i="13"/>
  <c r="I29" i="13" s="1"/>
  <c r="H28" i="13"/>
  <c r="I28" i="13" s="1"/>
  <c r="H27" i="13"/>
  <c r="I27" i="13" s="1"/>
  <c r="H26" i="13"/>
  <c r="I26" i="13" s="1"/>
  <c r="H25" i="13"/>
  <c r="I25" i="13" s="1"/>
  <c r="H24" i="13"/>
  <c r="I24" i="13" s="1"/>
  <c r="H23" i="13"/>
  <c r="I23" i="13" s="1"/>
  <c r="H22" i="13"/>
  <c r="I22" i="13" s="1"/>
  <c r="H21" i="13"/>
  <c r="I21" i="13" s="1"/>
  <c r="H20" i="13"/>
  <c r="I20" i="13" s="1"/>
  <c r="H19" i="13"/>
  <c r="I19" i="13" s="1"/>
  <c r="H18" i="13"/>
  <c r="I18" i="13" s="1"/>
  <c r="H17" i="13"/>
  <c r="I17" i="13" s="1"/>
  <c r="H16" i="13"/>
  <c r="I16" i="13" s="1"/>
  <c r="H15" i="13"/>
  <c r="I15" i="13" s="1"/>
  <c r="H14" i="13"/>
  <c r="I14" i="13" s="1"/>
  <c r="H13" i="13"/>
  <c r="I13" i="13" s="1"/>
  <c r="H12" i="13"/>
  <c r="I12" i="13" s="1"/>
  <c r="H11" i="13"/>
  <c r="I11" i="13" s="1"/>
  <c r="H10" i="13"/>
  <c r="I10" i="13" s="1"/>
  <c r="H9" i="13"/>
  <c r="I9" i="13" s="1"/>
  <c r="H8" i="13"/>
  <c r="I8" i="13" s="1"/>
  <c r="H7" i="13"/>
  <c r="I7" i="13" s="1"/>
  <c r="I38" i="13" s="1"/>
  <c r="H47" i="45"/>
  <c r="I47" i="45"/>
  <c r="J47" i="45"/>
  <c r="H48" i="45"/>
  <c r="I48" i="45"/>
  <c r="J48" i="45"/>
  <c r="H49" i="45"/>
  <c r="I49" i="45"/>
  <c r="J49" i="45"/>
  <c r="I38" i="15" l="1"/>
  <c r="G126" i="15" s="1"/>
  <c r="I38" i="16"/>
  <c r="G126" i="16" s="1"/>
  <c r="I38" i="17"/>
  <c r="G126" i="17" s="1"/>
  <c r="I38" i="18"/>
  <c r="G126" i="18" s="1"/>
  <c r="I38" i="19"/>
  <c r="G126" i="19" s="1"/>
  <c r="I38" i="20"/>
  <c r="G126" i="20" s="1"/>
  <c r="I38" i="21"/>
  <c r="G126" i="21" s="1"/>
  <c r="I38" i="22"/>
  <c r="G126" i="22" s="1"/>
  <c r="I38" i="23"/>
  <c r="G126" i="23" s="1"/>
  <c r="I38" i="24"/>
  <c r="G126" i="24" s="1"/>
  <c r="I38" i="25"/>
  <c r="G126" i="25" s="1"/>
  <c r="I38" i="26"/>
  <c r="G126" i="26" s="1"/>
  <c r="I38" i="27"/>
  <c r="G126" i="27" s="1"/>
  <c r="I38" i="29"/>
  <c r="G126" i="29" s="1"/>
  <c r="I38" i="30"/>
  <c r="G126" i="30" s="1"/>
  <c r="I38" i="31"/>
  <c r="G126" i="31" s="1"/>
  <c r="I38" i="32"/>
  <c r="G126" i="32" s="1"/>
  <c r="I38" i="33"/>
  <c r="G126" i="33" s="1"/>
  <c r="I38" i="34"/>
  <c r="G126" i="34" s="1"/>
  <c r="I38" i="35"/>
  <c r="G126" i="35" s="1"/>
  <c r="I38" i="36"/>
  <c r="G126" i="36" s="1"/>
  <c r="I38" i="37"/>
  <c r="G126" i="37" s="1"/>
  <c r="I38" i="38"/>
  <c r="G126" i="38" s="1"/>
  <c r="I38" i="14"/>
  <c r="G126" i="14" s="1"/>
  <c r="I38" i="9"/>
  <c r="G126" i="9" s="1"/>
  <c r="I38" i="11"/>
  <c r="G126" i="11" s="1"/>
  <c r="I38" i="12"/>
  <c r="G126" i="12" s="1"/>
  <c r="G51" i="13"/>
  <c r="G126" i="13" s="1"/>
  <c r="A1" i="39"/>
  <c r="C2" i="39"/>
  <c r="E2" i="39"/>
  <c r="J2" i="39"/>
  <c r="N2" i="39"/>
  <c r="R2" i="39"/>
  <c r="J3" i="39"/>
  <c r="J4" i="39"/>
  <c r="J10" i="39"/>
  <c r="R10" i="39"/>
  <c r="S10" i="39" s="1"/>
  <c r="B11" i="39"/>
  <c r="C11" i="39"/>
  <c r="D11" i="39"/>
  <c r="E11" i="39"/>
  <c r="F11" i="39"/>
  <c r="G11" i="39"/>
  <c r="I11" i="39"/>
  <c r="K11" i="39"/>
  <c r="L11" i="39"/>
  <c r="M11" i="39"/>
  <c r="N11" i="39"/>
  <c r="O11" i="39"/>
  <c r="P11" i="39"/>
  <c r="Q11" i="39"/>
  <c r="R11" i="39"/>
  <c r="B12" i="39"/>
  <c r="C12" i="39"/>
  <c r="D12" i="39"/>
  <c r="E12" i="39"/>
  <c r="F12" i="39"/>
  <c r="G12" i="39"/>
  <c r="I12" i="39"/>
  <c r="K12" i="39"/>
  <c r="L12" i="39"/>
  <c r="M12" i="39"/>
  <c r="N12" i="39"/>
  <c r="O12" i="39"/>
  <c r="P12" i="39"/>
  <c r="Q12" i="39"/>
  <c r="R12" i="39"/>
  <c r="B13" i="39"/>
  <c r="C13" i="39"/>
  <c r="D13" i="39"/>
  <c r="E13" i="39"/>
  <c r="F13" i="39"/>
  <c r="G13" i="39"/>
  <c r="I13" i="39"/>
  <c r="K13" i="39"/>
  <c r="L13" i="39"/>
  <c r="M13" i="39"/>
  <c r="N13" i="39"/>
  <c r="O13" i="39"/>
  <c r="P13" i="39"/>
  <c r="Q13" i="39"/>
  <c r="R13" i="39"/>
  <c r="B14" i="39"/>
  <c r="C14" i="39"/>
  <c r="D14" i="39"/>
  <c r="E14" i="39"/>
  <c r="F14" i="39"/>
  <c r="G14" i="39"/>
  <c r="I14" i="39"/>
  <c r="K14" i="39"/>
  <c r="L14" i="39"/>
  <c r="M14" i="39"/>
  <c r="N14" i="39"/>
  <c r="O14" i="39"/>
  <c r="P14" i="39"/>
  <c r="Q14" i="39"/>
  <c r="R14" i="39"/>
  <c r="B15" i="39"/>
  <c r="C15" i="39"/>
  <c r="D15" i="39"/>
  <c r="E15" i="39"/>
  <c r="F15" i="39"/>
  <c r="G15" i="39"/>
  <c r="I15" i="39"/>
  <c r="K15" i="39"/>
  <c r="L15" i="39"/>
  <c r="M15" i="39"/>
  <c r="N15" i="39"/>
  <c r="O15" i="39"/>
  <c r="P15" i="39"/>
  <c r="Q15" i="39"/>
  <c r="R15" i="39"/>
  <c r="B16" i="39"/>
  <c r="C16" i="39"/>
  <c r="D16" i="39"/>
  <c r="E16" i="39"/>
  <c r="F16" i="39"/>
  <c r="G16" i="39"/>
  <c r="I16" i="39"/>
  <c r="K16" i="39"/>
  <c r="R16" i="39" s="1"/>
  <c r="L16" i="39"/>
  <c r="M16" i="39"/>
  <c r="N16" i="39"/>
  <c r="O16" i="39"/>
  <c r="P16" i="39"/>
  <c r="Q16" i="39"/>
  <c r="B17" i="39"/>
  <c r="C17" i="39"/>
  <c r="D17" i="39"/>
  <c r="E17" i="39"/>
  <c r="F17" i="39"/>
  <c r="G17" i="39"/>
  <c r="I17" i="39"/>
  <c r="K17" i="39"/>
  <c r="L17" i="39"/>
  <c r="M17" i="39"/>
  <c r="N17" i="39"/>
  <c r="O17" i="39"/>
  <c r="P17" i="39"/>
  <c r="Q17" i="39"/>
  <c r="R17" i="39"/>
  <c r="B18" i="39"/>
  <c r="C18" i="39"/>
  <c r="D18" i="39"/>
  <c r="E18" i="39"/>
  <c r="F18" i="39"/>
  <c r="G18" i="39"/>
  <c r="I18" i="39"/>
  <c r="K18" i="39"/>
  <c r="L18" i="39"/>
  <c r="M18" i="39"/>
  <c r="N18" i="39"/>
  <c r="O18" i="39"/>
  <c r="P18" i="39"/>
  <c r="Q18" i="39"/>
  <c r="R18" i="39"/>
  <c r="B19" i="39"/>
  <c r="C19" i="39"/>
  <c r="D19" i="39"/>
  <c r="E19" i="39"/>
  <c r="F19" i="39"/>
  <c r="G19" i="39"/>
  <c r="I19" i="39"/>
  <c r="K19" i="39"/>
  <c r="L19" i="39"/>
  <c r="M19" i="39"/>
  <c r="N19" i="39"/>
  <c r="O19" i="39"/>
  <c r="P19" i="39"/>
  <c r="Q19" i="39"/>
  <c r="R19" i="39"/>
  <c r="B20" i="39"/>
  <c r="C20" i="39"/>
  <c r="D20" i="39"/>
  <c r="E20" i="39"/>
  <c r="F20" i="39"/>
  <c r="G20" i="39"/>
  <c r="I20" i="39"/>
  <c r="K20" i="39"/>
  <c r="L20" i="39"/>
  <c r="M20" i="39"/>
  <c r="N20" i="39"/>
  <c r="O20" i="39"/>
  <c r="P20" i="39"/>
  <c r="Q20" i="39"/>
  <c r="R20" i="39"/>
  <c r="B21" i="39"/>
  <c r="C21" i="39"/>
  <c r="D21" i="39"/>
  <c r="E21" i="39"/>
  <c r="F21" i="39"/>
  <c r="G21" i="39"/>
  <c r="I21" i="39"/>
  <c r="K21" i="39"/>
  <c r="L21" i="39"/>
  <c r="M21" i="39"/>
  <c r="N21" i="39"/>
  <c r="O21" i="39"/>
  <c r="P21" i="39"/>
  <c r="Q21" i="39"/>
  <c r="R21" i="39"/>
  <c r="B22" i="39"/>
  <c r="C22" i="39"/>
  <c r="D22" i="39"/>
  <c r="E22" i="39"/>
  <c r="F22" i="39"/>
  <c r="G22" i="39"/>
  <c r="I22" i="39"/>
  <c r="K22" i="39"/>
  <c r="L22" i="39"/>
  <c r="M22" i="39"/>
  <c r="N22" i="39"/>
  <c r="O22" i="39"/>
  <c r="P22" i="39"/>
  <c r="Q22" i="39"/>
  <c r="R22" i="39"/>
  <c r="B23" i="39"/>
  <c r="C23" i="39"/>
  <c r="D23" i="39"/>
  <c r="E23" i="39"/>
  <c r="F23" i="39"/>
  <c r="G23" i="39"/>
  <c r="I23" i="39"/>
  <c r="K23" i="39"/>
  <c r="L23" i="39"/>
  <c r="M23" i="39"/>
  <c r="N23" i="39"/>
  <c r="O23" i="39"/>
  <c r="P23" i="39"/>
  <c r="Q23" i="39"/>
  <c r="R23" i="39"/>
  <c r="B24" i="39"/>
  <c r="C24" i="39"/>
  <c r="D24" i="39"/>
  <c r="E24" i="39"/>
  <c r="F24" i="39"/>
  <c r="G24" i="39"/>
  <c r="I24" i="39"/>
  <c r="K24" i="39"/>
  <c r="L24" i="39"/>
  <c r="M24" i="39"/>
  <c r="N24" i="39"/>
  <c r="O24" i="39"/>
  <c r="P24" i="39"/>
  <c r="Q24" i="39"/>
  <c r="R24" i="39"/>
  <c r="B25" i="39"/>
  <c r="C25" i="39"/>
  <c r="D25" i="39"/>
  <c r="E25" i="39"/>
  <c r="F25" i="39"/>
  <c r="G25" i="39"/>
  <c r="I25" i="39"/>
  <c r="K25" i="39"/>
  <c r="L25" i="39"/>
  <c r="M25" i="39"/>
  <c r="N25" i="39"/>
  <c r="O25" i="39"/>
  <c r="P25" i="39"/>
  <c r="Q25" i="39"/>
  <c r="R25" i="39"/>
  <c r="B26" i="39"/>
  <c r="C26" i="39"/>
  <c r="D26" i="39"/>
  <c r="E26" i="39"/>
  <c r="F26" i="39"/>
  <c r="G26" i="39"/>
  <c r="I26" i="39"/>
  <c r="K26" i="39"/>
  <c r="L26" i="39"/>
  <c r="M26" i="39"/>
  <c r="N26" i="39"/>
  <c r="O26" i="39"/>
  <c r="P26" i="39"/>
  <c r="Q26" i="39"/>
  <c r="R26" i="39"/>
  <c r="B27" i="39"/>
  <c r="C27" i="39"/>
  <c r="D27" i="39"/>
  <c r="E27" i="39"/>
  <c r="F27" i="39"/>
  <c r="G27" i="39"/>
  <c r="I27" i="39"/>
  <c r="K27" i="39"/>
  <c r="L27" i="39"/>
  <c r="M27" i="39"/>
  <c r="N27" i="39"/>
  <c r="O27" i="39"/>
  <c r="P27" i="39"/>
  <c r="Q27" i="39"/>
  <c r="R27" i="39"/>
  <c r="B28" i="39"/>
  <c r="C28" i="39"/>
  <c r="D28" i="39"/>
  <c r="E28" i="39"/>
  <c r="F28" i="39"/>
  <c r="G28" i="39"/>
  <c r="I28" i="39"/>
  <c r="K28" i="39"/>
  <c r="R28" i="39" s="1"/>
  <c r="L28" i="39"/>
  <c r="M28" i="39"/>
  <c r="N28" i="39"/>
  <c r="O28" i="39"/>
  <c r="P28" i="39"/>
  <c r="Q28" i="39"/>
  <c r="B29" i="39"/>
  <c r="C29" i="39"/>
  <c r="D29" i="39"/>
  <c r="E29" i="39"/>
  <c r="F29" i="39"/>
  <c r="G29" i="39"/>
  <c r="I29" i="39"/>
  <c r="K29" i="39"/>
  <c r="L29" i="39"/>
  <c r="M29" i="39"/>
  <c r="N29" i="39"/>
  <c r="O29" i="39"/>
  <c r="P29" i="39"/>
  <c r="Q29" i="39"/>
  <c r="R29" i="39"/>
  <c r="B30" i="39"/>
  <c r="C30" i="39"/>
  <c r="D30" i="39"/>
  <c r="E30" i="39"/>
  <c r="F30" i="39"/>
  <c r="G30" i="39"/>
  <c r="I30" i="39"/>
  <c r="K30" i="39"/>
  <c r="L30" i="39"/>
  <c r="M30" i="39"/>
  <c r="N30" i="39"/>
  <c r="O30" i="39"/>
  <c r="P30" i="39"/>
  <c r="Q30" i="39"/>
  <c r="R30" i="39"/>
  <c r="B31" i="39"/>
  <c r="C31" i="39"/>
  <c r="D31" i="39"/>
  <c r="E31" i="39"/>
  <c r="F31" i="39"/>
  <c r="G31" i="39"/>
  <c r="I31" i="39"/>
  <c r="K31" i="39"/>
  <c r="L31" i="39"/>
  <c r="M31" i="39"/>
  <c r="N31" i="39"/>
  <c r="O31" i="39"/>
  <c r="P31" i="39"/>
  <c r="Q31" i="39"/>
  <c r="R31" i="39"/>
  <c r="B32" i="39"/>
  <c r="C32" i="39"/>
  <c r="E32" i="39"/>
  <c r="F32" i="39"/>
  <c r="G32" i="39"/>
  <c r="I32" i="39"/>
  <c r="K32" i="39"/>
  <c r="L32" i="39"/>
  <c r="M32" i="39"/>
  <c r="N32" i="39"/>
  <c r="O32" i="39"/>
  <c r="P32" i="39"/>
  <c r="Q32" i="39"/>
  <c r="R32" i="39"/>
  <c r="B33" i="39"/>
  <c r="C33" i="39"/>
  <c r="D33" i="39"/>
  <c r="E33" i="39"/>
  <c r="F33" i="39"/>
  <c r="G33" i="39"/>
  <c r="I33" i="39"/>
  <c r="K33" i="39"/>
  <c r="L33" i="39"/>
  <c r="M33" i="39"/>
  <c r="N33" i="39"/>
  <c r="O33" i="39"/>
  <c r="P33" i="39"/>
  <c r="Q33" i="39"/>
  <c r="R33" i="39"/>
  <c r="B34" i="39"/>
  <c r="C34" i="39"/>
  <c r="D34" i="39"/>
  <c r="E34" i="39"/>
  <c r="F34" i="39"/>
  <c r="G34" i="39"/>
  <c r="I34" i="39"/>
  <c r="K34" i="39"/>
  <c r="L34" i="39"/>
  <c r="M34" i="39"/>
  <c r="N34" i="39"/>
  <c r="O34" i="39"/>
  <c r="P34" i="39"/>
  <c r="Q34" i="39"/>
  <c r="R34" i="39"/>
  <c r="B35" i="39"/>
  <c r="C35" i="39"/>
  <c r="D35" i="39"/>
  <c r="E35" i="39"/>
  <c r="F35" i="39"/>
  <c r="G35" i="39"/>
  <c r="I35" i="39"/>
  <c r="K35" i="39"/>
  <c r="L35" i="39"/>
  <c r="M35" i="39"/>
  <c r="N35" i="39"/>
  <c r="O35" i="39"/>
  <c r="P35" i="39"/>
  <c r="Q35" i="39"/>
  <c r="R35" i="39"/>
  <c r="B36" i="39"/>
  <c r="C36" i="39"/>
  <c r="D36" i="39"/>
  <c r="E36" i="39"/>
  <c r="F36" i="39"/>
  <c r="G36" i="39"/>
  <c r="I36" i="39"/>
  <c r="K36" i="39"/>
  <c r="L36" i="39"/>
  <c r="M36" i="39"/>
  <c r="N36" i="39"/>
  <c r="O36" i="39"/>
  <c r="P36" i="39"/>
  <c r="Q36" i="39"/>
  <c r="R36" i="39"/>
  <c r="B37" i="39"/>
  <c r="C37" i="39"/>
  <c r="D37" i="39"/>
  <c r="E37" i="39"/>
  <c r="F37" i="39"/>
  <c r="G37" i="39"/>
  <c r="I37" i="39"/>
  <c r="K37" i="39"/>
  <c r="L37" i="39"/>
  <c r="M37" i="39"/>
  <c r="N37" i="39"/>
  <c r="O37" i="39"/>
  <c r="P37" i="39"/>
  <c r="Q37" i="39"/>
  <c r="R37" i="39"/>
  <c r="B38" i="39"/>
  <c r="C38" i="39"/>
  <c r="D38" i="39"/>
  <c r="E38" i="39"/>
  <c r="F38" i="39"/>
  <c r="G38" i="39"/>
  <c r="I38" i="39"/>
  <c r="K38" i="39"/>
  <c r="L38" i="39"/>
  <c r="M38" i="39"/>
  <c r="N38" i="39"/>
  <c r="O38" i="39"/>
  <c r="P38" i="39"/>
  <c r="Q38" i="39"/>
  <c r="R38" i="39"/>
  <c r="B39" i="39"/>
  <c r="C39" i="39"/>
  <c r="D39" i="39"/>
  <c r="E39" i="39"/>
  <c r="F39" i="39"/>
  <c r="G39" i="39"/>
  <c r="I39" i="39"/>
  <c r="K39" i="39"/>
  <c r="L39" i="39"/>
  <c r="M39" i="39"/>
  <c r="N39" i="39"/>
  <c r="O39" i="39"/>
  <c r="P39" i="39"/>
  <c r="Q39" i="39"/>
  <c r="R39" i="39"/>
  <c r="B40" i="39"/>
  <c r="C40" i="39"/>
  <c r="D40" i="39"/>
  <c r="E40" i="39"/>
  <c r="F40" i="39"/>
  <c r="G40" i="39"/>
  <c r="I40" i="39"/>
  <c r="K40" i="39"/>
  <c r="L40" i="39"/>
  <c r="M40" i="39"/>
  <c r="N40" i="39"/>
  <c r="O40" i="39"/>
  <c r="P40" i="39"/>
  <c r="Q40" i="39"/>
  <c r="R40" i="39"/>
  <c r="B41" i="39"/>
  <c r="C41" i="39"/>
  <c r="D41" i="39"/>
  <c r="E41" i="39"/>
  <c r="F41" i="39"/>
  <c r="G41" i="39"/>
  <c r="I41" i="39"/>
  <c r="K41" i="39"/>
  <c r="L41" i="39"/>
  <c r="M41" i="39"/>
  <c r="N41" i="39"/>
  <c r="O41" i="39"/>
  <c r="P41" i="39"/>
  <c r="Q41" i="39"/>
  <c r="R41" i="39"/>
  <c r="C42" i="39"/>
  <c r="M42" i="39"/>
  <c r="H12" i="39"/>
  <c r="J12" i="39" s="1"/>
  <c r="S12" i="39" s="1"/>
  <c r="H33" i="39"/>
  <c r="J33" i="39" s="1"/>
  <c r="S33" i="39" s="1"/>
  <c r="D32" i="39"/>
  <c r="H29" i="39"/>
  <c r="J29" i="39" s="1"/>
  <c r="S29" i="39" s="1"/>
  <c r="H125" i="44"/>
  <c r="G124" i="44"/>
  <c r="G117" i="44"/>
  <c r="G110" i="44"/>
  <c r="G103" i="44"/>
  <c r="G96" i="44"/>
  <c r="G89" i="44"/>
  <c r="G82" i="44"/>
  <c r="G75" i="44"/>
  <c r="F68" i="44"/>
  <c r="G68" i="44" s="1"/>
  <c r="D68" i="44"/>
  <c r="F67" i="44"/>
  <c r="G67" i="44" s="1"/>
  <c r="D67" i="44"/>
  <c r="F66" i="44"/>
  <c r="G66" i="44" s="1"/>
  <c r="D66" i="44"/>
  <c r="G61" i="44"/>
  <c r="F61" i="44"/>
  <c r="D61" i="44"/>
  <c r="F60" i="44"/>
  <c r="G60" i="44" s="1"/>
  <c r="G63" i="44" s="1"/>
  <c r="D60" i="44"/>
  <c r="F55" i="44"/>
  <c r="G55" i="44" s="1"/>
  <c r="D55" i="44"/>
  <c r="G54" i="44"/>
  <c r="G57" i="44" s="1"/>
  <c r="F54" i="44"/>
  <c r="D54" i="44"/>
  <c r="G49" i="44"/>
  <c r="F49" i="44"/>
  <c r="G48" i="44"/>
  <c r="G51" i="44" s="1"/>
  <c r="F48" i="44"/>
  <c r="F43" i="44"/>
  <c r="D43" i="44"/>
  <c r="G43" i="44" s="1"/>
  <c r="F42" i="44"/>
  <c r="D42" i="44"/>
  <c r="G42" i="44" s="1"/>
  <c r="F41" i="44"/>
  <c r="D41" i="44"/>
  <c r="G41" i="44" s="1"/>
  <c r="G45" i="44" s="1"/>
  <c r="H36" i="44"/>
  <c r="I36" i="44" s="1"/>
  <c r="H35" i="44"/>
  <c r="I35" i="44" s="1"/>
  <c r="H34" i="44"/>
  <c r="I34" i="44" s="1"/>
  <c r="H33" i="44"/>
  <c r="I33" i="44" s="1"/>
  <c r="H32" i="44"/>
  <c r="I32" i="44" s="1"/>
  <c r="H31" i="44"/>
  <c r="I31" i="44" s="1"/>
  <c r="H30" i="44"/>
  <c r="I30" i="44" s="1"/>
  <c r="H29" i="44"/>
  <c r="I29" i="44" s="1"/>
  <c r="H28" i="44"/>
  <c r="I28" i="44" s="1"/>
  <c r="H27" i="44"/>
  <c r="I27" i="44" s="1"/>
  <c r="H26" i="44"/>
  <c r="I26" i="44" s="1"/>
  <c r="H25" i="44"/>
  <c r="I25" i="44" s="1"/>
  <c r="H24" i="44"/>
  <c r="I24" i="44" s="1"/>
  <c r="H23" i="44"/>
  <c r="I23" i="44" s="1"/>
  <c r="H22" i="44"/>
  <c r="I22" i="44" s="1"/>
  <c r="H21" i="44"/>
  <c r="I21" i="44" s="1"/>
  <c r="H20" i="44"/>
  <c r="I20" i="44" s="1"/>
  <c r="H19" i="44"/>
  <c r="I19" i="44" s="1"/>
  <c r="H18" i="44"/>
  <c r="I18" i="44" s="1"/>
  <c r="H17" i="44"/>
  <c r="I17" i="44" s="1"/>
  <c r="H16" i="44"/>
  <c r="I16" i="44" s="1"/>
  <c r="H15" i="44"/>
  <c r="I15" i="44" s="1"/>
  <c r="H14" i="44"/>
  <c r="I14" i="44" s="1"/>
  <c r="H13" i="44"/>
  <c r="I13" i="44" s="1"/>
  <c r="H12" i="44"/>
  <c r="I12" i="44" s="1"/>
  <c r="H11" i="44"/>
  <c r="I11" i="44" s="1"/>
  <c r="H10" i="44"/>
  <c r="I10" i="44" s="1"/>
  <c r="H9" i="44"/>
  <c r="I9" i="44" s="1"/>
  <c r="H8" i="44"/>
  <c r="I8" i="44" s="1"/>
  <c r="H7" i="44"/>
  <c r="I7" i="44" s="1"/>
  <c r="G1" i="36"/>
  <c r="Q42" i="39" l="1"/>
  <c r="G42" i="39"/>
  <c r="O42" i="39"/>
  <c r="E42" i="39"/>
  <c r="K42" i="39"/>
  <c r="I42" i="39"/>
  <c r="P42" i="39"/>
  <c r="N42" i="39"/>
  <c r="L42" i="39"/>
  <c r="F42" i="39"/>
  <c r="J5" i="39"/>
  <c r="J6" i="39" s="1"/>
  <c r="H24" i="39"/>
  <c r="J24" i="39" s="1"/>
  <c r="S24" i="39" s="1"/>
  <c r="D42" i="39"/>
  <c r="H25" i="39"/>
  <c r="J25" i="39" s="1"/>
  <c r="S25" i="39" s="1"/>
  <c r="H27" i="39"/>
  <c r="J27" i="39" s="1"/>
  <c r="S27" i="39" s="1"/>
  <c r="H13" i="39"/>
  <c r="J13" i="39" s="1"/>
  <c r="S13" i="39" s="1"/>
  <c r="H15" i="39"/>
  <c r="J15" i="39" s="1"/>
  <c r="S15" i="39" s="1"/>
  <c r="H17" i="39"/>
  <c r="J17" i="39" s="1"/>
  <c r="S17" i="39" s="1"/>
  <c r="H19" i="39"/>
  <c r="J19" i="39" s="1"/>
  <c r="S19" i="39" s="1"/>
  <c r="H21" i="39"/>
  <c r="J21" i="39" s="1"/>
  <c r="S21" i="39" s="1"/>
  <c r="H23" i="39"/>
  <c r="J23" i="39" s="1"/>
  <c r="S23" i="39" s="1"/>
  <c r="H31" i="39"/>
  <c r="J31" i="39" s="1"/>
  <c r="S31" i="39" s="1"/>
  <c r="H34" i="39"/>
  <c r="J34" i="39" s="1"/>
  <c r="S34" i="39" s="1"/>
  <c r="H36" i="39"/>
  <c r="J36" i="39" s="1"/>
  <c r="S36" i="39" s="1"/>
  <c r="H38" i="39"/>
  <c r="J38" i="39" s="1"/>
  <c r="S38" i="39" s="1"/>
  <c r="H40" i="39"/>
  <c r="J40" i="39" s="1"/>
  <c r="S40" i="39" s="1"/>
  <c r="H16" i="39"/>
  <c r="J16" i="39" s="1"/>
  <c r="S16" i="39" s="1"/>
  <c r="H18" i="39"/>
  <c r="J18" i="39" s="1"/>
  <c r="S18" i="39" s="1"/>
  <c r="H35" i="39"/>
  <c r="J35" i="39" s="1"/>
  <c r="S35" i="39" s="1"/>
  <c r="H37" i="39"/>
  <c r="J37" i="39" s="1"/>
  <c r="S37" i="39" s="1"/>
  <c r="H39" i="39"/>
  <c r="J39" i="39" s="1"/>
  <c r="S39" i="39" s="1"/>
  <c r="H41" i="39"/>
  <c r="J41" i="39" s="1"/>
  <c r="S41" i="39" s="1"/>
  <c r="G70" i="44"/>
  <c r="H11" i="39" s="1"/>
  <c r="H14" i="39"/>
  <c r="J14" i="39" s="1"/>
  <c r="S14" i="39" s="1"/>
  <c r="H20" i="39"/>
  <c r="J20" i="39" s="1"/>
  <c r="S20" i="39" s="1"/>
  <c r="H22" i="39"/>
  <c r="J22" i="39" s="1"/>
  <c r="S22" i="39" s="1"/>
  <c r="H26" i="39"/>
  <c r="J26" i="39" s="1"/>
  <c r="S26" i="39" s="1"/>
  <c r="H28" i="39"/>
  <c r="J28" i="39" s="1"/>
  <c r="S28" i="39" s="1"/>
  <c r="H30" i="39"/>
  <c r="J30" i="39" s="1"/>
  <c r="S30" i="39" s="1"/>
  <c r="H32" i="39"/>
  <c r="J32" i="39" s="1"/>
  <c r="S32" i="39" s="1"/>
  <c r="R42" i="39"/>
  <c r="I38" i="44"/>
  <c r="A27" i="45"/>
  <c r="B27" i="45"/>
  <c r="A28" i="45"/>
  <c r="B28" i="45"/>
  <c r="A29" i="45"/>
  <c r="B29" i="45"/>
  <c r="A30" i="45"/>
  <c r="B30" i="45"/>
  <c r="A31" i="45"/>
  <c r="B31" i="45"/>
  <c r="A32" i="45"/>
  <c r="B32" i="45"/>
  <c r="A33" i="45"/>
  <c r="B33" i="45"/>
  <c r="A34" i="45"/>
  <c r="B34" i="45"/>
  <c r="A35" i="45"/>
  <c r="B35" i="45"/>
  <c r="A36" i="45"/>
  <c r="B36" i="45"/>
  <c r="A37" i="45"/>
  <c r="B37" i="45"/>
  <c r="A38" i="45"/>
  <c r="B38" i="45"/>
  <c r="A39" i="45"/>
  <c r="B39" i="45"/>
  <c r="A40" i="45"/>
  <c r="B40" i="45"/>
  <c r="A41" i="45"/>
  <c r="B41" i="45"/>
  <c r="A42" i="45"/>
  <c r="B42" i="45"/>
  <c r="A43" i="45"/>
  <c r="B43" i="45"/>
  <c r="A44" i="45"/>
  <c r="B44" i="45"/>
  <c r="A45" i="45"/>
  <c r="B45" i="45"/>
  <c r="A46" i="45"/>
  <c r="B46" i="45"/>
  <c r="A47" i="45"/>
  <c r="B47" i="45"/>
  <c r="A48" i="45"/>
  <c r="B48" i="45"/>
  <c r="A5" i="45"/>
  <c r="B5" i="45"/>
  <c r="A6" i="45"/>
  <c r="B6" i="45"/>
  <c r="A7" i="45"/>
  <c r="B7" i="45"/>
  <c r="A8" i="45"/>
  <c r="B8" i="45"/>
  <c r="A9" i="45"/>
  <c r="B9" i="45"/>
  <c r="A10" i="45"/>
  <c r="B10" i="45"/>
  <c r="A11" i="45"/>
  <c r="B11" i="45"/>
  <c r="A12" i="45"/>
  <c r="B12" i="45"/>
  <c r="A13" i="45"/>
  <c r="B13" i="45"/>
  <c r="A14" i="45"/>
  <c r="B14" i="45"/>
  <c r="A15" i="45"/>
  <c r="B15" i="45"/>
  <c r="A16" i="45"/>
  <c r="B16" i="45"/>
  <c r="A17" i="45"/>
  <c r="B17" i="45"/>
  <c r="A18" i="45"/>
  <c r="B18" i="45"/>
  <c r="A19" i="45"/>
  <c r="B19" i="45"/>
  <c r="A20" i="45"/>
  <c r="B20" i="45"/>
  <c r="A21" i="45"/>
  <c r="B21" i="45"/>
  <c r="A22" i="45"/>
  <c r="B22" i="45"/>
  <c r="A23" i="45"/>
  <c r="B23" i="45"/>
  <c r="B4" i="45"/>
  <c r="A4" i="45"/>
  <c r="D5" i="45"/>
  <c r="E5" i="45"/>
  <c r="D6" i="45"/>
  <c r="E6" i="45"/>
  <c r="D7" i="45"/>
  <c r="E7" i="45"/>
  <c r="D8" i="45"/>
  <c r="E8" i="45"/>
  <c r="D9" i="45"/>
  <c r="E9" i="45"/>
  <c r="D10" i="45"/>
  <c r="E10" i="45"/>
  <c r="E4" i="45"/>
  <c r="D4" i="45"/>
  <c r="B34" i="43"/>
  <c r="A3" i="42"/>
  <c r="A5" i="42"/>
  <c r="H34" i="43"/>
  <c r="T5" i="45"/>
  <c r="U5" i="45"/>
  <c r="T6" i="45"/>
  <c r="U6" i="45"/>
  <c r="T7" i="45"/>
  <c r="U7" i="45"/>
  <c r="T8" i="45"/>
  <c r="U8" i="45"/>
  <c r="T9" i="45"/>
  <c r="U9" i="45"/>
  <c r="T10" i="45"/>
  <c r="U10" i="45"/>
  <c r="T11" i="45"/>
  <c r="U11" i="45"/>
  <c r="T12" i="45"/>
  <c r="U12" i="45"/>
  <c r="T13" i="45"/>
  <c r="U13" i="45"/>
  <c r="T14" i="45"/>
  <c r="U14" i="45"/>
  <c r="T15" i="45"/>
  <c r="U15" i="45"/>
  <c r="T16" i="45"/>
  <c r="U16" i="45"/>
  <c r="T17" i="45"/>
  <c r="U17" i="45"/>
  <c r="U4" i="45"/>
  <c r="T4" i="45"/>
  <c r="R5" i="45"/>
  <c r="S5" i="45"/>
  <c r="R6" i="45"/>
  <c r="S6" i="45"/>
  <c r="R7" i="45"/>
  <c r="S7" i="45"/>
  <c r="R8" i="45"/>
  <c r="S8" i="45"/>
  <c r="R9" i="45"/>
  <c r="S9" i="45"/>
  <c r="R10" i="45"/>
  <c r="S10" i="45"/>
  <c r="R11" i="45"/>
  <c r="S11" i="45"/>
  <c r="R12" i="45"/>
  <c r="S12" i="45"/>
  <c r="R13" i="45"/>
  <c r="S13" i="45"/>
  <c r="R14" i="45"/>
  <c r="S14" i="45"/>
  <c r="R15" i="45"/>
  <c r="S15" i="45"/>
  <c r="R16" i="45"/>
  <c r="S16" i="45"/>
  <c r="R17" i="45"/>
  <c r="S17" i="45"/>
  <c r="R18" i="45"/>
  <c r="S18" i="45"/>
  <c r="R19" i="45"/>
  <c r="S19" i="45"/>
  <c r="S4" i="45"/>
  <c r="R4" i="45"/>
  <c r="P5" i="45"/>
  <c r="Q5" i="45"/>
  <c r="P6" i="45"/>
  <c r="Q6" i="45"/>
  <c r="P7" i="45"/>
  <c r="Q7" i="45"/>
  <c r="P8" i="45"/>
  <c r="Q8" i="45"/>
  <c r="P9" i="45"/>
  <c r="Q9" i="45"/>
  <c r="P10" i="45"/>
  <c r="Q10" i="45"/>
  <c r="P11" i="45"/>
  <c r="Q11" i="45"/>
  <c r="P12" i="45"/>
  <c r="Q12" i="45"/>
  <c r="P13" i="45"/>
  <c r="Q13" i="45"/>
  <c r="Q4" i="45"/>
  <c r="P4" i="45"/>
  <c r="O12" i="45"/>
  <c r="O13" i="45"/>
  <c r="N13" i="45"/>
  <c r="N12" i="45"/>
  <c r="O4" i="45"/>
  <c r="O5" i="45"/>
  <c r="O6" i="45"/>
  <c r="N6" i="45"/>
  <c r="N5" i="45"/>
  <c r="N4" i="45"/>
  <c r="L5" i="45"/>
  <c r="M5" i="45"/>
  <c r="L6" i="45"/>
  <c r="M6" i="45"/>
  <c r="L7" i="45"/>
  <c r="M7" i="45"/>
  <c r="L8" i="45"/>
  <c r="M8" i="45"/>
  <c r="L9" i="45"/>
  <c r="M9" i="45"/>
  <c r="L10" i="45"/>
  <c r="M10" i="45"/>
  <c r="L11" i="45"/>
  <c r="M11" i="45"/>
  <c r="L12" i="45"/>
  <c r="M12" i="45"/>
  <c r="L13" i="45"/>
  <c r="M13" i="45"/>
  <c r="M4" i="45"/>
  <c r="L4" i="45"/>
  <c r="J5" i="45"/>
  <c r="J6" i="45"/>
  <c r="J7" i="45"/>
  <c r="J8" i="45"/>
  <c r="J9" i="45"/>
  <c r="J10" i="45"/>
  <c r="J11" i="45"/>
  <c r="J12" i="45"/>
  <c r="J13" i="45"/>
  <c r="J14" i="45"/>
  <c r="J15" i="45"/>
  <c r="J16" i="45"/>
  <c r="J17" i="45"/>
  <c r="J18" i="45"/>
  <c r="J19" i="45"/>
  <c r="J20" i="45"/>
  <c r="J21" i="45"/>
  <c r="J22" i="45"/>
  <c r="J23" i="45"/>
  <c r="J24" i="45"/>
  <c r="J25" i="45"/>
  <c r="J26" i="45"/>
  <c r="J27" i="45"/>
  <c r="J28" i="45"/>
  <c r="J29" i="45"/>
  <c r="J30" i="45"/>
  <c r="J31" i="45"/>
  <c r="J32" i="45"/>
  <c r="J33" i="45"/>
  <c r="J34" i="45"/>
  <c r="J35" i="45"/>
  <c r="J36" i="45"/>
  <c r="J37" i="45"/>
  <c r="J38" i="45"/>
  <c r="J39" i="45"/>
  <c r="J40" i="45"/>
  <c r="J41" i="45"/>
  <c r="J42" i="45"/>
  <c r="J43" i="45"/>
  <c r="J44" i="45"/>
  <c r="J45" i="45"/>
  <c r="J46" i="45"/>
  <c r="J4" i="45"/>
  <c r="I4" i="45"/>
  <c r="I5" i="45"/>
  <c r="I6" i="45"/>
  <c r="I7" i="45"/>
  <c r="I8" i="45"/>
  <c r="I9" i="45"/>
  <c r="I10" i="45"/>
  <c r="I11" i="45"/>
  <c r="I12" i="45"/>
  <c r="I13" i="45"/>
  <c r="I14" i="45"/>
  <c r="I15" i="45"/>
  <c r="I16" i="45"/>
  <c r="I17" i="45"/>
  <c r="I18" i="45"/>
  <c r="I19" i="45"/>
  <c r="I20" i="45"/>
  <c r="I21" i="45"/>
  <c r="I22" i="45"/>
  <c r="I23" i="45"/>
  <c r="I24" i="45"/>
  <c r="I25" i="45"/>
  <c r="I26" i="45"/>
  <c r="I27" i="45"/>
  <c r="I28" i="45"/>
  <c r="I29" i="45"/>
  <c r="I30" i="45"/>
  <c r="I31" i="45"/>
  <c r="I32" i="45"/>
  <c r="I33" i="45"/>
  <c r="I34" i="45"/>
  <c r="I35" i="45"/>
  <c r="I36" i="45"/>
  <c r="I37" i="45"/>
  <c r="I38" i="45"/>
  <c r="I39" i="45"/>
  <c r="I40" i="45"/>
  <c r="I41" i="45"/>
  <c r="I42" i="45"/>
  <c r="I43" i="45"/>
  <c r="I44" i="45"/>
  <c r="I45" i="45"/>
  <c r="I46" i="45"/>
  <c r="H5" i="45"/>
  <c r="H6" i="45"/>
  <c r="H7" i="45"/>
  <c r="H8" i="45"/>
  <c r="H9" i="45"/>
  <c r="H10" i="45"/>
  <c r="H11" i="45"/>
  <c r="H12" i="45"/>
  <c r="H13" i="45"/>
  <c r="H14" i="45"/>
  <c r="H15" i="45"/>
  <c r="H16" i="45"/>
  <c r="H17" i="45"/>
  <c r="H18" i="45"/>
  <c r="H19" i="45"/>
  <c r="H20" i="45"/>
  <c r="H21" i="45"/>
  <c r="H22" i="45"/>
  <c r="H23" i="45"/>
  <c r="H24" i="45"/>
  <c r="H25" i="45"/>
  <c r="H26" i="45"/>
  <c r="H27" i="45"/>
  <c r="H28" i="45"/>
  <c r="H29" i="45"/>
  <c r="H30" i="45"/>
  <c r="H31" i="45"/>
  <c r="H32" i="45"/>
  <c r="H33" i="45"/>
  <c r="H34" i="45"/>
  <c r="H35" i="45"/>
  <c r="H36" i="45"/>
  <c r="H37" i="45"/>
  <c r="H38" i="45"/>
  <c r="H39" i="45"/>
  <c r="H40" i="45"/>
  <c r="H41" i="45"/>
  <c r="H42" i="45"/>
  <c r="H43" i="45"/>
  <c r="H44" i="45"/>
  <c r="H45" i="45"/>
  <c r="H4" i="45"/>
  <c r="E13" i="45"/>
  <c r="F13" i="45"/>
  <c r="E14" i="45"/>
  <c r="F14" i="45"/>
  <c r="E15" i="45"/>
  <c r="F15" i="45"/>
  <c r="E16" i="45"/>
  <c r="F16" i="45"/>
  <c r="E17" i="45"/>
  <c r="F17" i="45"/>
  <c r="E18" i="45"/>
  <c r="F18" i="45"/>
  <c r="E19" i="45"/>
  <c r="F19" i="45"/>
  <c r="E20" i="45"/>
  <c r="F20" i="45"/>
  <c r="E21" i="45"/>
  <c r="F21" i="45"/>
  <c r="E22" i="45"/>
  <c r="F22" i="45"/>
  <c r="E23" i="45"/>
  <c r="F23" i="45"/>
  <c r="E24" i="45"/>
  <c r="F24" i="45"/>
  <c r="E25" i="45"/>
  <c r="F25" i="45"/>
  <c r="E26" i="45"/>
  <c r="F26" i="45"/>
  <c r="E27" i="45"/>
  <c r="F27" i="45"/>
  <c r="E28" i="45"/>
  <c r="F28" i="45"/>
  <c r="D14" i="45"/>
  <c r="D15" i="45"/>
  <c r="D16" i="45"/>
  <c r="D17" i="45"/>
  <c r="D18" i="45"/>
  <c r="D19" i="45"/>
  <c r="D20" i="45"/>
  <c r="D21" i="45"/>
  <c r="D22" i="45"/>
  <c r="D23" i="45"/>
  <c r="D24" i="45"/>
  <c r="D25" i="45"/>
  <c r="D26" i="45"/>
  <c r="D27" i="45"/>
  <c r="D28" i="45"/>
  <c r="D13" i="45"/>
  <c r="B26" i="45"/>
  <c r="A26" i="45"/>
  <c r="G126" i="44" l="1"/>
  <c r="H42" i="39"/>
  <c r="J11" i="39"/>
  <c r="A1" i="45"/>
  <c r="S11" i="39" l="1"/>
  <c r="S42" i="39" s="1"/>
  <c r="J42" i="39"/>
  <c r="B1" i="36"/>
  <c r="B4" i="44"/>
  <c r="F10" i="43" l="1"/>
  <c r="G1" i="44" l="1"/>
  <c r="G1" i="17"/>
  <c r="G1" i="19"/>
  <c r="G1" i="21"/>
  <c r="G1" i="23"/>
  <c r="G1" i="25"/>
  <c r="G1" i="27"/>
  <c r="G1" i="29"/>
  <c r="G1" i="31"/>
  <c r="G1" i="33"/>
  <c r="G1" i="35"/>
  <c r="G1" i="37"/>
  <c r="G1" i="14"/>
  <c r="G1" i="10"/>
  <c r="G1" i="12"/>
  <c r="G1" i="22"/>
  <c r="G1" i="26"/>
  <c r="G1" i="30"/>
  <c r="G1" i="32"/>
  <c r="G1" i="38"/>
  <c r="G1" i="9"/>
  <c r="G1" i="13"/>
  <c r="G1" i="16"/>
  <c r="G1" i="18"/>
  <c r="G1" i="20"/>
  <c r="G1" i="24"/>
  <c r="G1" i="28"/>
  <c r="G1" i="34"/>
  <c r="G1" i="11"/>
  <c r="B1" i="16"/>
  <c r="B1" i="17"/>
  <c r="B1" i="18"/>
  <c r="B1" i="19"/>
  <c r="B1" i="20"/>
  <c r="B1" i="21"/>
  <c r="B1" i="22"/>
  <c r="B1" i="23"/>
  <c r="B1" i="24"/>
  <c r="B1" i="25"/>
  <c r="B1" i="26"/>
  <c r="B1" i="27"/>
  <c r="B1" i="28"/>
  <c r="B1" i="29"/>
  <c r="B1" i="30"/>
  <c r="B1" i="31"/>
  <c r="B1" i="32"/>
  <c r="B1" i="33"/>
  <c r="B1" i="34"/>
  <c r="B1" i="35"/>
  <c r="B1" i="37"/>
  <c r="B1" i="38"/>
  <c r="B1" i="14"/>
  <c r="B1" i="9"/>
  <c r="B1" i="10"/>
  <c r="B1" i="11"/>
  <c r="B1" i="12"/>
  <c r="B1" i="13"/>
  <c r="B1" i="44"/>
  <c r="G1" i="15"/>
  <c r="B1" i="15"/>
  <c r="G23" i="43"/>
  <c r="G18" i="43"/>
  <c r="G28" i="43"/>
  <c r="G26" i="43"/>
  <c r="G27" i="43"/>
  <c r="G29" i="43"/>
  <c r="G24" i="43"/>
  <c r="G25" i="43"/>
  <c r="G17" i="43"/>
  <c r="G30" i="43" l="1"/>
  <c r="G4" i="46" s="1"/>
  <c r="I9" i="46" s="1"/>
  <c r="G20" i="43"/>
  <c r="G16" i="43"/>
  <c r="H33" i="43" l="1"/>
  <c r="G15" i="43"/>
  <c r="G14" i="43"/>
  <c r="B4" i="13" l="1"/>
  <c r="B4" i="12" l="1"/>
  <c r="B4" i="11" l="1"/>
  <c r="B4" i="10" s="1"/>
  <c r="B4" i="9" l="1"/>
  <c r="B4" i="14" l="1"/>
  <c r="B4" i="38" l="1"/>
  <c r="B4" i="37" l="1"/>
  <c r="B4" i="36" s="1"/>
  <c r="B4" i="35" l="1"/>
  <c r="B4" i="34" l="1"/>
  <c r="B4" i="33" l="1"/>
  <c r="B4" i="32" l="1"/>
  <c r="B4" i="31" l="1"/>
  <c r="B4" i="30" l="1"/>
  <c r="B4" i="29" l="1"/>
  <c r="B4" i="28" l="1"/>
  <c r="B4" i="27" l="1"/>
  <c r="B4" i="26" l="1"/>
  <c r="B4" i="25" l="1"/>
  <c r="B4" i="24" l="1"/>
  <c r="B4" i="23" l="1"/>
  <c r="B4" i="22" l="1"/>
  <c r="B4" i="21" l="1"/>
  <c r="B4" i="20" l="1"/>
  <c r="B4" i="19" l="1"/>
  <c r="B4" i="18" l="1"/>
  <c r="B4" i="17" l="1"/>
  <c r="B4" i="16" l="1"/>
  <c r="B4" i="15" l="1"/>
  <c r="H46" i="45" l="1"/>
  <c r="G19" i="43" l="1"/>
  <c r="G21" i="43" s="1"/>
  <c r="G6" i="46" l="1"/>
  <c r="I10" i="46" s="1"/>
  <c r="I11" i="46" s="1"/>
  <c r="I13" i="46" s="1"/>
  <c r="H32" i="4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Irvin, David E MSTC</author>
    <author>Hildebrand</author>
    <author>Microsoft Office User</author>
  </authors>
  <commentList>
    <comment ref="A6" authorId="0" shapeId="0" xr:uid="{EEB2640A-1386-4C0E-BBD5-106A27CAC9D3}">
      <text>
        <r>
          <rPr>
            <sz val="9"/>
            <color indexed="81"/>
            <rFont val="Tahoma"/>
            <family val="2"/>
          </rPr>
          <t xml:space="preserve">
</t>
        </r>
      </text>
    </comment>
    <comment ref="C6" authorId="0" shapeId="0" xr:uid="{AE519B77-E109-4C73-8B45-BE325ABE5FC3}">
      <text>
        <r>
          <rPr>
            <b/>
            <sz val="9"/>
            <color rgb="FF000000"/>
            <rFont val="Arial"/>
            <family val="2"/>
          </rPr>
          <t xml:space="preserve">Hildebrand Note: 
</t>
        </r>
        <r>
          <rPr>
            <b/>
            <sz val="9"/>
            <color rgb="FF000000"/>
            <rFont val="Arial"/>
            <family val="2"/>
          </rPr>
          <t>Duty status</t>
        </r>
        <r>
          <rPr>
            <sz val="9"/>
            <color rgb="FF000000"/>
            <rFont val="Arial"/>
            <family val="2"/>
          </rPr>
          <t xml:space="preserve">
</t>
        </r>
        <r>
          <rPr>
            <sz val="9"/>
            <color rgb="FF000000"/>
            <rFont val="Arial"/>
            <family val="2"/>
          </rPr>
          <t xml:space="preserve">A=Active 
</t>
        </r>
        <r>
          <rPr>
            <sz val="9"/>
            <color rgb="FF000000"/>
            <rFont val="Arial"/>
            <family val="2"/>
          </rPr>
          <t xml:space="preserve">R=Reserve 
</t>
        </r>
        <r>
          <rPr>
            <sz val="9"/>
            <color rgb="FF000000"/>
            <rFont val="Arial"/>
            <family val="2"/>
          </rPr>
          <t>C=Civilian</t>
        </r>
      </text>
    </comment>
    <comment ref="D6" authorId="0" shapeId="0" xr:uid="{02379B71-C477-44CE-B58A-842DAFC85651}">
      <text>
        <r>
          <rPr>
            <b/>
            <sz val="9"/>
            <color indexed="81"/>
            <rFont val="Arial"/>
            <family val="2"/>
          </rPr>
          <t>Hildebrand Note:</t>
        </r>
        <r>
          <rPr>
            <sz val="9"/>
            <color indexed="81"/>
            <rFont val="Arial"/>
            <family val="2"/>
          </rPr>
          <t xml:space="preserve">
Member's parent Unit</t>
        </r>
        <r>
          <rPr>
            <sz val="9"/>
            <color indexed="81"/>
            <rFont val="Tahoma"/>
            <charset val="1"/>
          </rPr>
          <t>.</t>
        </r>
      </text>
    </comment>
    <comment ref="G6" authorId="0" shapeId="0" xr:uid="{619F73A8-834F-40BC-8482-528571854372}">
      <text>
        <r>
          <rPr>
            <b/>
            <sz val="9"/>
            <color indexed="81"/>
            <rFont val="Arial"/>
            <family val="2"/>
          </rPr>
          <t xml:space="preserve">Hildebrand Note:
</t>
        </r>
        <r>
          <rPr>
            <sz val="9"/>
            <color indexed="81"/>
            <rFont val="Arial"/>
            <family val="2"/>
          </rPr>
          <t>12 Hour Maximum per day.</t>
        </r>
        <r>
          <rPr>
            <sz val="9"/>
            <color indexed="81"/>
            <rFont val="Tahoma"/>
            <charset val="1"/>
          </rPr>
          <t xml:space="preserve">
</t>
        </r>
      </text>
    </comment>
    <comment ref="C47" authorId="1" shapeId="0" xr:uid="{4DC0CA27-95F3-438B-B6D2-A62E857D7AD6}">
      <text>
        <r>
          <rPr>
            <b/>
            <sz val="9"/>
            <color rgb="FF000000"/>
            <rFont val="Arial"/>
            <family val="2"/>
          </rPr>
          <t>Hildebrand Note:</t>
        </r>
        <r>
          <rPr>
            <sz val="9"/>
            <color rgb="FF000000"/>
            <rFont val="Arial"/>
            <family val="2"/>
          </rPr>
          <t xml:space="preserve">
</t>
        </r>
        <r>
          <rPr>
            <sz val="9"/>
            <color rgb="FF000000"/>
            <rFont val="Arial"/>
            <family val="2"/>
          </rPr>
          <t>Include Airframe tailnumber</t>
        </r>
      </text>
    </comment>
    <comment ref="C53" authorId="1" shapeId="0" xr:uid="{4FD1A942-32C7-496E-A4BC-546CC8EB24F5}">
      <text>
        <r>
          <rPr>
            <b/>
            <sz val="9"/>
            <color rgb="FF000000"/>
            <rFont val="Arial"/>
            <family val="2"/>
          </rPr>
          <t>Hildebrand Note:</t>
        </r>
        <r>
          <rPr>
            <sz val="9"/>
            <color rgb="FF000000"/>
            <rFont val="Arial"/>
            <family val="2"/>
          </rPr>
          <t xml:space="preserve">
</t>
        </r>
        <r>
          <rPr>
            <sz val="9"/>
            <color rgb="FF000000"/>
            <rFont val="Arial"/>
            <family val="2"/>
          </rPr>
          <t>Include boat hull number.</t>
        </r>
      </text>
    </comment>
    <comment ref="C59" authorId="1" shapeId="0" xr:uid="{956D3030-C8E1-4D24-B04B-B38C9117E9F8}">
      <text>
        <r>
          <rPr>
            <b/>
            <sz val="9"/>
            <color rgb="FF000000"/>
            <rFont val="Arial"/>
            <family val="2"/>
          </rPr>
          <t>Hildebrand Note:</t>
        </r>
        <r>
          <rPr>
            <sz val="9"/>
            <color rgb="FF000000"/>
            <rFont val="Arial"/>
            <family val="2"/>
          </rPr>
          <t xml:space="preserve">
</t>
        </r>
        <r>
          <rPr>
            <sz val="9"/>
            <color rgb="FF000000"/>
            <rFont val="Arial"/>
            <family val="2"/>
          </rPr>
          <t>Include Cutter name and/or hull number.</t>
        </r>
      </text>
    </comment>
    <comment ref="D65" authorId="0" shapeId="0" xr:uid="{01554E48-2EBC-4DB6-962E-C15CD981F933}">
      <text>
        <r>
          <rPr>
            <b/>
            <sz val="9"/>
            <color rgb="FF000000"/>
            <rFont val="Arial"/>
            <family val="2"/>
          </rPr>
          <t xml:space="preserve">Hildebrand Note:
</t>
        </r>
        <r>
          <rPr>
            <sz val="9"/>
            <color rgb="FF000000"/>
            <rFont val="Arial"/>
            <family val="2"/>
          </rPr>
          <t>The rate basis for all equipment is Hours except for eMICP and MCV, which are Daily.</t>
        </r>
      </text>
    </comment>
    <comment ref="A84" authorId="1" shapeId="0" xr:uid="{970C8CFD-2E16-4ADD-9A30-467BEF27C986}">
      <text>
        <r>
          <rPr>
            <b/>
            <sz val="9"/>
            <color rgb="FF000000"/>
            <rFont val="Arial"/>
            <family val="2"/>
          </rPr>
          <t>Hildebrand Note:</t>
        </r>
        <r>
          <rPr>
            <sz val="9"/>
            <color rgb="FF000000"/>
            <rFont val="Arial"/>
            <family val="2"/>
          </rPr>
          <t xml:space="preserve">
</t>
        </r>
        <r>
          <rPr>
            <sz val="9"/>
            <color rgb="FF000000"/>
            <rFont val="Arial"/>
            <family val="2"/>
          </rPr>
          <t>Traveler is required to provide a TVS upon his return to home unit.  No exceptions.</t>
        </r>
      </text>
    </comment>
    <comment ref="G84" authorId="1" shapeId="0" xr:uid="{2121E552-968A-4B2B-91E8-CC91FA984989}">
      <text>
        <r>
          <rPr>
            <b/>
            <sz val="9"/>
            <color rgb="FF000000"/>
            <rFont val="Arial"/>
            <family val="2"/>
          </rPr>
          <t>Hildebrand Note:</t>
        </r>
        <r>
          <rPr>
            <sz val="9"/>
            <color rgb="FF000000"/>
            <rFont val="Arial"/>
            <family val="2"/>
          </rPr>
          <t xml:space="preserve">
</t>
        </r>
        <r>
          <rPr>
            <sz val="9"/>
            <color rgb="FF000000"/>
            <rFont val="Arial"/>
            <family val="2"/>
          </rPr>
          <t xml:space="preserve">Enter obligation cost at time of issued orders. 
</t>
        </r>
        <r>
          <rPr>
            <sz val="9"/>
            <color rgb="FF000000"/>
            <rFont val="Arial"/>
            <family val="2"/>
          </rPr>
          <t xml:space="preserve">
</t>
        </r>
        <r>
          <rPr>
            <sz val="9"/>
            <color rgb="FF000000"/>
            <rFont val="Arial"/>
            <family val="2"/>
          </rPr>
          <t>After final travel claim adjust to final cost.</t>
        </r>
      </text>
    </comment>
    <comment ref="A91" authorId="2" shapeId="0" xr:uid="{21F0C84C-B3C0-4611-8C3F-F49F3555A426}">
      <text>
        <r>
          <rPr>
            <b/>
            <sz val="8"/>
            <color rgb="FF000000"/>
            <rFont val="Arial"/>
            <family val="34"/>
          </rPr>
          <t xml:space="preserve">Hildebrand Note:
</t>
        </r>
        <r>
          <rPr>
            <sz val="8"/>
            <color rgb="FF000000"/>
            <rFont val="Arial"/>
            <family val="34"/>
          </rPr>
          <t>When Reservist Personnel are activated enter their Salary Obligation information. Update with final cost upon end of orders.</t>
        </r>
        <r>
          <rPr>
            <sz val="8"/>
            <color rgb="FF000000"/>
            <rFont val="Arial"/>
            <family val="34"/>
          </rPr>
          <t xml:space="preserve">
</t>
        </r>
      </text>
    </comment>
    <comment ref="G105" authorId="0" shapeId="0" xr:uid="{687FA23D-FD18-47EF-B6C0-67A62ED7AEA7}">
      <text>
        <r>
          <rPr>
            <b/>
            <sz val="9"/>
            <color indexed="81"/>
            <rFont val="Arial"/>
            <family val="2"/>
          </rPr>
          <t xml:space="preserve">Hildebrand Note:
</t>
        </r>
        <r>
          <rPr>
            <sz val="9"/>
            <color indexed="81"/>
            <rFont val="Arial"/>
            <family val="2"/>
          </rPr>
          <t>Enter PRFA obligation cost on day of issuance. 
Enter amendment costs as separate line item(s) on day of obligation.
Adjust to final cost upon certification of SF-1080.
Check Prior entries to avoid double-counting.</t>
        </r>
        <r>
          <rPr>
            <sz val="9"/>
            <color indexed="81"/>
            <rFont val="Tahoma"/>
            <family val="2"/>
          </rPr>
          <t xml:space="preserve">
</t>
        </r>
      </text>
    </comment>
    <comment ref="G112" authorId="0" shapeId="0" xr:uid="{D8D79FAA-D7DF-4CA2-AEEE-E67211905C42}">
      <text>
        <r>
          <rPr>
            <b/>
            <sz val="9"/>
            <color indexed="81"/>
            <rFont val="Arial"/>
            <family val="2"/>
          </rPr>
          <t xml:space="preserve">Hildebrand Note:
</t>
        </r>
        <r>
          <rPr>
            <sz val="9"/>
            <color indexed="81"/>
            <rFont val="Arial"/>
            <family val="2"/>
          </rPr>
          <t>Enter MIPR obligation cost on day of issuance. 
Enter amendment costs as separate line item(s) on day of obligation.
Adjust to final cost upon certification of final cost documentation.
Check Prior entries to avoid double-counting.</t>
        </r>
        <r>
          <rPr>
            <sz val="9"/>
            <color indexed="81"/>
            <rFont val="Tahoma"/>
            <family val="2"/>
          </rPr>
          <t xml:space="preserve">
</t>
        </r>
      </text>
    </comment>
    <comment ref="G119" authorId="0" shapeId="0" xr:uid="{36E88076-AC5F-41E7-997C-7C3739E39F78}">
      <text>
        <r>
          <rPr>
            <b/>
            <sz val="9"/>
            <color indexed="81"/>
            <rFont val="Arial"/>
            <family val="2"/>
          </rPr>
          <t xml:space="preserve">Hildebrand Note:
</t>
        </r>
        <r>
          <rPr>
            <sz val="9"/>
            <color indexed="81"/>
            <rFont val="Arial"/>
            <family val="2"/>
          </rPr>
          <t>Enter ATP ceiling amount on day of issuance. 
Enter ATP increases as separate line item(s) on day of amended ATP.
Adjust to final cost upon certification of final Invoice.
Check Prior entries to avoid double-counting.</t>
        </r>
        <r>
          <rPr>
            <b/>
            <sz val="9"/>
            <color indexed="81"/>
            <rFont val="Tahoma"/>
            <family val="2"/>
          </rPr>
          <t xml:space="preserve">
</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Irvin, David E MSTC</author>
    <author>Hildebrand</author>
    <author>Microsoft Office User</author>
  </authors>
  <commentList>
    <comment ref="A6" authorId="0" shapeId="0" xr:uid="{E3051F8B-B697-4D3C-A606-D26391F9D43C}">
      <text>
        <r>
          <rPr>
            <sz val="9"/>
            <color indexed="81"/>
            <rFont val="Tahoma"/>
            <family val="2"/>
          </rPr>
          <t xml:space="preserve">
</t>
        </r>
      </text>
    </comment>
    <comment ref="C6" authorId="0" shapeId="0" xr:uid="{5C384B71-1C78-454E-A677-EE3E8636FB0A}">
      <text>
        <r>
          <rPr>
            <b/>
            <sz val="9"/>
            <color rgb="FF000000"/>
            <rFont val="Arial"/>
            <family val="2"/>
          </rPr>
          <t xml:space="preserve">Hildebrand Note: 
</t>
        </r>
        <r>
          <rPr>
            <b/>
            <sz val="9"/>
            <color rgb="FF000000"/>
            <rFont val="Arial"/>
            <family val="2"/>
          </rPr>
          <t>Duty status</t>
        </r>
        <r>
          <rPr>
            <sz val="9"/>
            <color rgb="FF000000"/>
            <rFont val="Arial"/>
            <family val="2"/>
          </rPr>
          <t xml:space="preserve">
</t>
        </r>
        <r>
          <rPr>
            <sz val="9"/>
            <color rgb="FF000000"/>
            <rFont val="Arial"/>
            <family val="2"/>
          </rPr>
          <t xml:space="preserve">A=Active 
</t>
        </r>
        <r>
          <rPr>
            <sz val="9"/>
            <color rgb="FF000000"/>
            <rFont val="Arial"/>
            <family val="2"/>
          </rPr>
          <t xml:space="preserve">R=Reserve 
</t>
        </r>
        <r>
          <rPr>
            <sz val="9"/>
            <color rgb="FF000000"/>
            <rFont val="Arial"/>
            <family val="2"/>
          </rPr>
          <t>C=Civilian</t>
        </r>
      </text>
    </comment>
    <comment ref="D6" authorId="0" shapeId="0" xr:uid="{8ABFE701-1AD7-43AE-9157-2B4908675471}">
      <text>
        <r>
          <rPr>
            <b/>
            <sz val="9"/>
            <color indexed="81"/>
            <rFont val="Arial"/>
            <family val="2"/>
          </rPr>
          <t>Hildebrand Note:</t>
        </r>
        <r>
          <rPr>
            <sz val="9"/>
            <color indexed="81"/>
            <rFont val="Arial"/>
            <family val="2"/>
          </rPr>
          <t xml:space="preserve">
Member's parent Unit</t>
        </r>
        <r>
          <rPr>
            <sz val="9"/>
            <color indexed="81"/>
            <rFont val="Tahoma"/>
            <charset val="1"/>
          </rPr>
          <t>.</t>
        </r>
      </text>
    </comment>
    <comment ref="G6" authorId="0" shapeId="0" xr:uid="{71E124A6-C04E-43D7-B034-F942C4EE9087}">
      <text>
        <r>
          <rPr>
            <b/>
            <sz val="9"/>
            <color indexed="81"/>
            <rFont val="Arial"/>
            <family val="2"/>
          </rPr>
          <t xml:space="preserve">Hildebrand Note:
</t>
        </r>
        <r>
          <rPr>
            <sz val="9"/>
            <color indexed="81"/>
            <rFont val="Arial"/>
            <family val="2"/>
          </rPr>
          <t>12 Hour Maximum per day.</t>
        </r>
        <r>
          <rPr>
            <sz val="9"/>
            <color indexed="81"/>
            <rFont val="Tahoma"/>
            <charset val="1"/>
          </rPr>
          <t xml:space="preserve">
</t>
        </r>
      </text>
    </comment>
    <comment ref="C47" authorId="1" shapeId="0" xr:uid="{43E64E88-2157-4834-A2B7-1A7741142377}">
      <text>
        <r>
          <rPr>
            <b/>
            <sz val="9"/>
            <color rgb="FF000000"/>
            <rFont val="Arial"/>
            <family val="2"/>
          </rPr>
          <t>Hildebrand Note:</t>
        </r>
        <r>
          <rPr>
            <sz val="9"/>
            <color rgb="FF000000"/>
            <rFont val="Arial"/>
            <family val="2"/>
          </rPr>
          <t xml:space="preserve">
</t>
        </r>
        <r>
          <rPr>
            <sz val="9"/>
            <color rgb="FF000000"/>
            <rFont val="Arial"/>
            <family val="2"/>
          </rPr>
          <t>Include Airframe tailnumber</t>
        </r>
      </text>
    </comment>
    <comment ref="C53" authorId="1" shapeId="0" xr:uid="{3A0FB839-E45B-43AB-BD37-7031E895CF29}">
      <text>
        <r>
          <rPr>
            <b/>
            <sz val="9"/>
            <color rgb="FF000000"/>
            <rFont val="Arial"/>
            <family val="2"/>
          </rPr>
          <t>Hildebrand Note:</t>
        </r>
        <r>
          <rPr>
            <sz val="9"/>
            <color rgb="FF000000"/>
            <rFont val="Arial"/>
            <family val="2"/>
          </rPr>
          <t xml:space="preserve">
</t>
        </r>
        <r>
          <rPr>
            <sz val="9"/>
            <color rgb="FF000000"/>
            <rFont val="Arial"/>
            <family val="2"/>
          </rPr>
          <t>Include boat hull number.</t>
        </r>
      </text>
    </comment>
    <comment ref="C59" authorId="1" shapeId="0" xr:uid="{B955A05D-AB85-4960-9D9D-D446D52958B5}">
      <text>
        <r>
          <rPr>
            <b/>
            <sz val="9"/>
            <color rgb="FF000000"/>
            <rFont val="Arial"/>
            <family val="2"/>
          </rPr>
          <t>Hildebrand Note:</t>
        </r>
        <r>
          <rPr>
            <sz val="9"/>
            <color rgb="FF000000"/>
            <rFont val="Arial"/>
            <family val="2"/>
          </rPr>
          <t xml:space="preserve">
</t>
        </r>
        <r>
          <rPr>
            <sz val="9"/>
            <color rgb="FF000000"/>
            <rFont val="Arial"/>
            <family val="2"/>
          </rPr>
          <t>Include Cutter name and/or hull number.</t>
        </r>
      </text>
    </comment>
    <comment ref="D65" authorId="0" shapeId="0" xr:uid="{8D9BFA6F-3E2B-4FA0-91FB-893EEC84FA83}">
      <text>
        <r>
          <rPr>
            <b/>
            <sz val="9"/>
            <color rgb="FF000000"/>
            <rFont val="Arial"/>
            <family val="2"/>
          </rPr>
          <t xml:space="preserve">Hildebrand Note:
</t>
        </r>
        <r>
          <rPr>
            <sz val="9"/>
            <color rgb="FF000000"/>
            <rFont val="Arial"/>
            <family val="2"/>
          </rPr>
          <t>The rate basis for all equipment is Hours except for eMICP and MCV, which are Daily.</t>
        </r>
      </text>
    </comment>
    <comment ref="A84" authorId="1" shapeId="0" xr:uid="{68C4D647-706E-4C29-A30C-557577736328}">
      <text>
        <r>
          <rPr>
            <b/>
            <sz val="9"/>
            <color rgb="FF000000"/>
            <rFont val="Arial"/>
            <family val="2"/>
          </rPr>
          <t>Hildebrand Note:</t>
        </r>
        <r>
          <rPr>
            <sz val="9"/>
            <color rgb="FF000000"/>
            <rFont val="Arial"/>
            <family val="2"/>
          </rPr>
          <t xml:space="preserve">
</t>
        </r>
        <r>
          <rPr>
            <sz val="9"/>
            <color rgb="FF000000"/>
            <rFont val="Arial"/>
            <family val="2"/>
          </rPr>
          <t>Traveler is required to provide a TVS upon his return to home unit.  No exceptions.</t>
        </r>
      </text>
    </comment>
    <comment ref="G84" authorId="1" shapeId="0" xr:uid="{25F711D3-DF1D-40F8-BA01-E2F67E18644D}">
      <text>
        <r>
          <rPr>
            <b/>
            <sz val="9"/>
            <color rgb="FF000000"/>
            <rFont val="Arial"/>
            <family val="2"/>
          </rPr>
          <t>Hildebrand Note:</t>
        </r>
        <r>
          <rPr>
            <sz val="9"/>
            <color rgb="FF000000"/>
            <rFont val="Arial"/>
            <family val="2"/>
          </rPr>
          <t xml:space="preserve">
</t>
        </r>
        <r>
          <rPr>
            <sz val="9"/>
            <color rgb="FF000000"/>
            <rFont val="Arial"/>
            <family val="2"/>
          </rPr>
          <t xml:space="preserve">Enter obligation cost at time of issued orders. 
</t>
        </r>
        <r>
          <rPr>
            <sz val="9"/>
            <color rgb="FF000000"/>
            <rFont val="Arial"/>
            <family val="2"/>
          </rPr>
          <t xml:space="preserve">
</t>
        </r>
        <r>
          <rPr>
            <sz val="9"/>
            <color rgb="FF000000"/>
            <rFont val="Arial"/>
            <family val="2"/>
          </rPr>
          <t>After final travel claim adjust to final cost.</t>
        </r>
      </text>
    </comment>
    <comment ref="A91" authorId="2" shapeId="0" xr:uid="{E0A16022-CF0A-47D3-B77C-61C92D9C9D7F}">
      <text>
        <r>
          <rPr>
            <b/>
            <sz val="8"/>
            <color rgb="FF000000"/>
            <rFont val="Arial"/>
            <family val="34"/>
          </rPr>
          <t xml:space="preserve">Hildebrand Note:
</t>
        </r>
        <r>
          <rPr>
            <sz val="8"/>
            <color rgb="FF000000"/>
            <rFont val="Arial"/>
            <family val="34"/>
          </rPr>
          <t>When Reservist Personnel are activated enter their Salary Obligation information. Update with final cost upon end of orders.</t>
        </r>
        <r>
          <rPr>
            <sz val="8"/>
            <color rgb="FF000000"/>
            <rFont val="Arial"/>
            <family val="34"/>
          </rPr>
          <t xml:space="preserve">
</t>
        </r>
      </text>
    </comment>
    <comment ref="G105" authorId="0" shapeId="0" xr:uid="{3973B4F4-3306-4A60-8B24-A229C55A77EE}">
      <text>
        <r>
          <rPr>
            <b/>
            <sz val="9"/>
            <color indexed="81"/>
            <rFont val="Arial"/>
            <family val="2"/>
          </rPr>
          <t xml:space="preserve">Hildebrand Note:
</t>
        </r>
        <r>
          <rPr>
            <sz val="9"/>
            <color indexed="81"/>
            <rFont val="Arial"/>
            <family val="2"/>
          </rPr>
          <t>Enter PRFA obligation cost on day of issuance. 
Enter amendment costs as separate line item(s) on day of obligation.
Adjust to final cost upon certification of SF-1080.
Check Prior entries to avoid double-counting.</t>
        </r>
        <r>
          <rPr>
            <sz val="9"/>
            <color indexed="81"/>
            <rFont val="Tahoma"/>
            <family val="2"/>
          </rPr>
          <t xml:space="preserve">
</t>
        </r>
      </text>
    </comment>
    <comment ref="G112" authorId="0" shapeId="0" xr:uid="{70A34C41-FC74-474C-85F0-5541F70E7D86}">
      <text>
        <r>
          <rPr>
            <b/>
            <sz val="9"/>
            <color indexed="81"/>
            <rFont val="Arial"/>
            <family val="2"/>
          </rPr>
          <t xml:space="preserve">Hildebrand Note:
</t>
        </r>
        <r>
          <rPr>
            <sz val="9"/>
            <color indexed="81"/>
            <rFont val="Arial"/>
            <family val="2"/>
          </rPr>
          <t>Enter MIPR obligation cost on day of issuance. 
Enter amendment costs as separate line item(s) on day of obligation.
Adjust to final cost upon certification of final cost documentation.
Check Prior entries to avoid double-counting.</t>
        </r>
        <r>
          <rPr>
            <sz val="9"/>
            <color indexed="81"/>
            <rFont val="Tahoma"/>
            <family val="2"/>
          </rPr>
          <t xml:space="preserve">
</t>
        </r>
      </text>
    </comment>
    <comment ref="G119" authorId="0" shapeId="0" xr:uid="{20D85D67-7007-413A-96D7-7709DED3960F}">
      <text>
        <r>
          <rPr>
            <b/>
            <sz val="9"/>
            <color indexed="81"/>
            <rFont val="Arial"/>
            <family val="2"/>
          </rPr>
          <t xml:space="preserve">Hildebrand Note:
</t>
        </r>
        <r>
          <rPr>
            <sz val="9"/>
            <color indexed="81"/>
            <rFont val="Arial"/>
            <family val="2"/>
          </rPr>
          <t>Enter ATP ceiling amount on day of issuance. 
Enter ATP increases as separate line item(s) on day of amended ATP.
Adjust to final cost upon certification of final Invoice.
Check Prior entries to avoid double-counting.</t>
        </r>
        <r>
          <rPr>
            <b/>
            <sz val="9"/>
            <color indexed="81"/>
            <rFont val="Tahoma"/>
            <family val="2"/>
          </rPr>
          <t xml:space="preserve">
</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Irvin, David E MSTC</author>
    <author>Hildebrand</author>
    <author>Microsoft Office User</author>
  </authors>
  <commentList>
    <comment ref="A6" authorId="0" shapeId="0" xr:uid="{22D9714F-F7B2-4868-AF23-E2C3C4214A4B}">
      <text>
        <r>
          <rPr>
            <sz val="9"/>
            <color indexed="81"/>
            <rFont val="Tahoma"/>
            <family val="2"/>
          </rPr>
          <t xml:space="preserve">
</t>
        </r>
      </text>
    </comment>
    <comment ref="C6" authorId="0" shapeId="0" xr:uid="{17349F72-215A-4B43-B59A-0F65C7C1A650}">
      <text>
        <r>
          <rPr>
            <b/>
            <sz val="9"/>
            <color rgb="FF000000"/>
            <rFont val="Arial"/>
            <family val="2"/>
          </rPr>
          <t xml:space="preserve">Hildebrand Note: 
</t>
        </r>
        <r>
          <rPr>
            <b/>
            <sz val="9"/>
            <color rgb="FF000000"/>
            <rFont val="Arial"/>
            <family val="2"/>
          </rPr>
          <t>Duty status</t>
        </r>
        <r>
          <rPr>
            <sz val="9"/>
            <color rgb="FF000000"/>
            <rFont val="Arial"/>
            <family val="2"/>
          </rPr>
          <t xml:space="preserve">
</t>
        </r>
        <r>
          <rPr>
            <sz val="9"/>
            <color rgb="FF000000"/>
            <rFont val="Arial"/>
            <family val="2"/>
          </rPr>
          <t xml:space="preserve">A=Active 
</t>
        </r>
        <r>
          <rPr>
            <sz val="9"/>
            <color rgb="FF000000"/>
            <rFont val="Arial"/>
            <family val="2"/>
          </rPr>
          <t xml:space="preserve">R=Reserve 
</t>
        </r>
        <r>
          <rPr>
            <sz val="9"/>
            <color rgb="FF000000"/>
            <rFont val="Arial"/>
            <family val="2"/>
          </rPr>
          <t>C=Civilian</t>
        </r>
      </text>
    </comment>
    <comment ref="D6" authorId="0" shapeId="0" xr:uid="{F48A4F98-00D0-40B5-B64D-5A48555C6AC8}">
      <text>
        <r>
          <rPr>
            <b/>
            <sz val="9"/>
            <color indexed="81"/>
            <rFont val="Arial"/>
            <family val="2"/>
          </rPr>
          <t>Hildebrand Note:</t>
        </r>
        <r>
          <rPr>
            <sz val="9"/>
            <color indexed="81"/>
            <rFont val="Arial"/>
            <family val="2"/>
          </rPr>
          <t xml:space="preserve">
Member's parent Unit</t>
        </r>
        <r>
          <rPr>
            <sz val="9"/>
            <color indexed="81"/>
            <rFont val="Tahoma"/>
            <charset val="1"/>
          </rPr>
          <t>.</t>
        </r>
      </text>
    </comment>
    <comment ref="G6" authorId="0" shapeId="0" xr:uid="{60A679DB-524A-49A7-B1B1-82A3220BA241}">
      <text>
        <r>
          <rPr>
            <b/>
            <sz val="9"/>
            <color indexed="81"/>
            <rFont val="Arial"/>
            <family val="2"/>
          </rPr>
          <t xml:space="preserve">Hildebrand Note:
</t>
        </r>
        <r>
          <rPr>
            <sz val="9"/>
            <color indexed="81"/>
            <rFont val="Arial"/>
            <family val="2"/>
          </rPr>
          <t>12 Hour Maximum per day.</t>
        </r>
        <r>
          <rPr>
            <sz val="9"/>
            <color indexed="81"/>
            <rFont val="Tahoma"/>
            <charset val="1"/>
          </rPr>
          <t xml:space="preserve">
</t>
        </r>
      </text>
    </comment>
    <comment ref="C47" authorId="1" shapeId="0" xr:uid="{6B900E3C-8B03-4378-8210-A64C7B3AD676}">
      <text>
        <r>
          <rPr>
            <b/>
            <sz val="9"/>
            <color rgb="FF000000"/>
            <rFont val="Arial"/>
            <family val="2"/>
          </rPr>
          <t>Hildebrand Note:</t>
        </r>
        <r>
          <rPr>
            <sz val="9"/>
            <color rgb="FF000000"/>
            <rFont val="Arial"/>
            <family val="2"/>
          </rPr>
          <t xml:space="preserve">
</t>
        </r>
        <r>
          <rPr>
            <sz val="9"/>
            <color rgb="FF000000"/>
            <rFont val="Arial"/>
            <family val="2"/>
          </rPr>
          <t>Include Airframe tailnumber</t>
        </r>
      </text>
    </comment>
    <comment ref="C53" authorId="1" shapeId="0" xr:uid="{5CAF2FEB-9C04-461B-95F4-7C8CBF799398}">
      <text>
        <r>
          <rPr>
            <b/>
            <sz val="9"/>
            <color rgb="FF000000"/>
            <rFont val="Arial"/>
            <family val="2"/>
          </rPr>
          <t>Hildebrand Note:</t>
        </r>
        <r>
          <rPr>
            <sz val="9"/>
            <color rgb="FF000000"/>
            <rFont val="Arial"/>
            <family val="2"/>
          </rPr>
          <t xml:space="preserve">
</t>
        </r>
        <r>
          <rPr>
            <sz val="9"/>
            <color rgb="FF000000"/>
            <rFont val="Arial"/>
            <family val="2"/>
          </rPr>
          <t>Include boat hull number.</t>
        </r>
      </text>
    </comment>
    <comment ref="C59" authorId="1" shapeId="0" xr:uid="{E488FB45-7574-40BE-9C2E-1B058F4C7664}">
      <text>
        <r>
          <rPr>
            <b/>
            <sz val="9"/>
            <color rgb="FF000000"/>
            <rFont val="Arial"/>
            <family val="2"/>
          </rPr>
          <t>Hildebrand Note:</t>
        </r>
        <r>
          <rPr>
            <sz val="9"/>
            <color rgb="FF000000"/>
            <rFont val="Arial"/>
            <family val="2"/>
          </rPr>
          <t xml:space="preserve">
</t>
        </r>
        <r>
          <rPr>
            <sz val="9"/>
            <color rgb="FF000000"/>
            <rFont val="Arial"/>
            <family val="2"/>
          </rPr>
          <t>Include Cutter name and/or hull number.</t>
        </r>
      </text>
    </comment>
    <comment ref="D65" authorId="0" shapeId="0" xr:uid="{AA822762-FC61-41FE-B942-479975782080}">
      <text>
        <r>
          <rPr>
            <b/>
            <sz val="9"/>
            <color rgb="FF000000"/>
            <rFont val="Arial"/>
            <family val="2"/>
          </rPr>
          <t xml:space="preserve">Hildebrand Note:
</t>
        </r>
        <r>
          <rPr>
            <sz val="9"/>
            <color rgb="FF000000"/>
            <rFont val="Arial"/>
            <family val="2"/>
          </rPr>
          <t>The rate basis for all equipment is Hours except for eMICP and MCV, which are Daily.</t>
        </r>
      </text>
    </comment>
    <comment ref="A84" authorId="1" shapeId="0" xr:uid="{9A871D0D-6BE8-494A-8466-ABAC736D9F8B}">
      <text>
        <r>
          <rPr>
            <b/>
            <sz val="9"/>
            <color rgb="FF000000"/>
            <rFont val="Arial"/>
            <family val="2"/>
          </rPr>
          <t>Hildebrand Note:</t>
        </r>
        <r>
          <rPr>
            <sz val="9"/>
            <color rgb="FF000000"/>
            <rFont val="Arial"/>
            <family val="2"/>
          </rPr>
          <t xml:space="preserve">
</t>
        </r>
        <r>
          <rPr>
            <sz val="9"/>
            <color rgb="FF000000"/>
            <rFont val="Arial"/>
            <family val="2"/>
          </rPr>
          <t>Traveler is required to provide a TVS upon his return to home unit.  No exceptions.</t>
        </r>
      </text>
    </comment>
    <comment ref="G84" authorId="1" shapeId="0" xr:uid="{479CF7C8-F880-44FC-A351-184D0DF99AD0}">
      <text>
        <r>
          <rPr>
            <b/>
            <sz val="9"/>
            <color rgb="FF000000"/>
            <rFont val="Arial"/>
            <family val="2"/>
          </rPr>
          <t>Hildebrand Note:</t>
        </r>
        <r>
          <rPr>
            <sz val="9"/>
            <color rgb="FF000000"/>
            <rFont val="Arial"/>
            <family val="2"/>
          </rPr>
          <t xml:space="preserve">
</t>
        </r>
        <r>
          <rPr>
            <sz val="9"/>
            <color rgb="FF000000"/>
            <rFont val="Arial"/>
            <family val="2"/>
          </rPr>
          <t xml:space="preserve">Enter obligation cost at time of issued orders. 
</t>
        </r>
        <r>
          <rPr>
            <sz val="9"/>
            <color rgb="FF000000"/>
            <rFont val="Arial"/>
            <family val="2"/>
          </rPr>
          <t xml:space="preserve">
</t>
        </r>
        <r>
          <rPr>
            <sz val="9"/>
            <color rgb="FF000000"/>
            <rFont val="Arial"/>
            <family val="2"/>
          </rPr>
          <t>After final travel claim adjust to final cost.</t>
        </r>
      </text>
    </comment>
    <comment ref="A91" authorId="2" shapeId="0" xr:uid="{2EA8CB92-860F-466A-B354-01608C8EE0D2}">
      <text>
        <r>
          <rPr>
            <b/>
            <sz val="8"/>
            <color rgb="FF000000"/>
            <rFont val="Arial"/>
            <family val="34"/>
          </rPr>
          <t xml:space="preserve">Hildebrand Note:
</t>
        </r>
        <r>
          <rPr>
            <sz val="8"/>
            <color rgb="FF000000"/>
            <rFont val="Arial"/>
            <family val="34"/>
          </rPr>
          <t>When Reservist Personnel are activated enter their Salary Obligation information. Update with final cost upon end of orders.</t>
        </r>
        <r>
          <rPr>
            <sz val="8"/>
            <color rgb="FF000000"/>
            <rFont val="Arial"/>
            <family val="34"/>
          </rPr>
          <t xml:space="preserve">
</t>
        </r>
      </text>
    </comment>
    <comment ref="G105" authorId="0" shapeId="0" xr:uid="{FDF0DA1E-DCD6-4A74-8E54-46A3DC694487}">
      <text>
        <r>
          <rPr>
            <b/>
            <sz val="9"/>
            <color indexed="81"/>
            <rFont val="Arial"/>
            <family val="2"/>
          </rPr>
          <t xml:space="preserve">Hildebrand Note:
</t>
        </r>
        <r>
          <rPr>
            <sz val="9"/>
            <color indexed="81"/>
            <rFont val="Arial"/>
            <family val="2"/>
          </rPr>
          <t>Enter PRFA obligation cost on day of issuance. 
Enter amendment costs as separate line item(s) on day of obligation.
Adjust to final cost upon certification of SF-1080.
Check Prior entries to avoid double-counting.</t>
        </r>
        <r>
          <rPr>
            <sz val="9"/>
            <color indexed="81"/>
            <rFont val="Tahoma"/>
            <family val="2"/>
          </rPr>
          <t xml:space="preserve">
</t>
        </r>
      </text>
    </comment>
    <comment ref="G112" authorId="0" shapeId="0" xr:uid="{57EE49E6-40EA-4079-A8E6-05D304645189}">
      <text>
        <r>
          <rPr>
            <b/>
            <sz val="9"/>
            <color indexed="81"/>
            <rFont val="Arial"/>
            <family val="2"/>
          </rPr>
          <t xml:space="preserve">Hildebrand Note:
</t>
        </r>
        <r>
          <rPr>
            <sz val="9"/>
            <color indexed="81"/>
            <rFont val="Arial"/>
            <family val="2"/>
          </rPr>
          <t>Enter MIPR obligation cost on day of issuance. 
Enter amendment costs as separate line item(s) on day of obligation.
Adjust to final cost upon certification of final cost documentation.
Check Prior entries to avoid double-counting.</t>
        </r>
        <r>
          <rPr>
            <sz val="9"/>
            <color indexed="81"/>
            <rFont val="Tahoma"/>
            <family val="2"/>
          </rPr>
          <t xml:space="preserve">
</t>
        </r>
      </text>
    </comment>
    <comment ref="G119" authorId="0" shapeId="0" xr:uid="{B26B654F-B776-40BA-868C-DCF4971C1260}">
      <text>
        <r>
          <rPr>
            <b/>
            <sz val="9"/>
            <color indexed="81"/>
            <rFont val="Arial"/>
            <family val="2"/>
          </rPr>
          <t xml:space="preserve">Hildebrand Note:
</t>
        </r>
        <r>
          <rPr>
            <sz val="9"/>
            <color indexed="81"/>
            <rFont val="Arial"/>
            <family val="2"/>
          </rPr>
          <t>Enter ATP ceiling amount on day of issuance. 
Enter ATP increases as separate line item(s) on day of amended ATP.
Adjust to final cost upon certification of final Invoice.
Check Prior entries to avoid double-counting.</t>
        </r>
        <r>
          <rPr>
            <b/>
            <sz val="9"/>
            <color indexed="81"/>
            <rFont val="Tahoma"/>
            <family val="2"/>
          </rPr>
          <t xml:space="preserve">
</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Irvin, David E MSTC</author>
    <author>Hildebrand</author>
    <author>Microsoft Office User</author>
  </authors>
  <commentList>
    <comment ref="A6" authorId="0" shapeId="0" xr:uid="{0F9A701C-8FF9-41F1-AC8B-6E9FCCF00DDC}">
      <text>
        <r>
          <rPr>
            <sz val="9"/>
            <color indexed="81"/>
            <rFont val="Tahoma"/>
            <family val="2"/>
          </rPr>
          <t xml:space="preserve">
</t>
        </r>
      </text>
    </comment>
    <comment ref="C6" authorId="0" shapeId="0" xr:uid="{FE5985F0-DD9F-4487-B68D-27A2E157E89B}">
      <text>
        <r>
          <rPr>
            <b/>
            <sz val="9"/>
            <color rgb="FF000000"/>
            <rFont val="Arial"/>
            <family val="2"/>
          </rPr>
          <t xml:space="preserve">Hildebrand Note: 
</t>
        </r>
        <r>
          <rPr>
            <b/>
            <sz val="9"/>
            <color rgb="FF000000"/>
            <rFont val="Arial"/>
            <family val="2"/>
          </rPr>
          <t>Duty status</t>
        </r>
        <r>
          <rPr>
            <sz val="9"/>
            <color rgb="FF000000"/>
            <rFont val="Arial"/>
            <family val="2"/>
          </rPr>
          <t xml:space="preserve">
</t>
        </r>
        <r>
          <rPr>
            <sz val="9"/>
            <color rgb="FF000000"/>
            <rFont val="Arial"/>
            <family val="2"/>
          </rPr>
          <t xml:space="preserve">A=Active 
</t>
        </r>
        <r>
          <rPr>
            <sz val="9"/>
            <color rgb="FF000000"/>
            <rFont val="Arial"/>
            <family val="2"/>
          </rPr>
          <t xml:space="preserve">R=Reserve 
</t>
        </r>
        <r>
          <rPr>
            <sz val="9"/>
            <color rgb="FF000000"/>
            <rFont val="Arial"/>
            <family val="2"/>
          </rPr>
          <t>C=Civilian</t>
        </r>
      </text>
    </comment>
    <comment ref="D6" authorId="0" shapeId="0" xr:uid="{F763A2D6-627F-48BC-A2DE-CB6D244EE9E7}">
      <text>
        <r>
          <rPr>
            <b/>
            <sz val="9"/>
            <color indexed="81"/>
            <rFont val="Arial"/>
            <family val="2"/>
          </rPr>
          <t>Hildebrand Note:</t>
        </r>
        <r>
          <rPr>
            <sz val="9"/>
            <color indexed="81"/>
            <rFont val="Arial"/>
            <family val="2"/>
          </rPr>
          <t xml:space="preserve">
Member's parent Unit</t>
        </r>
        <r>
          <rPr>
            <sz val="9"/>
            <color indexed="81"/>
            <rFont val="Tahoma"/>
            <charset val="1"/>
          </rPr>
          <t>.</t>
        </r>
      </text>
    </comment>
    <comment ref="G6" authorId="0" shapeId="0" xr:uid="{F4E3CB7B-5D03-4BCC-AAEC-7B8ABEC889C7}">
      <text>
        <r>
          <rPr>
            <b/>
            <sz val="9"/>
            <color indexed="81"/>
            <rFont val="Arial"/>
            <family val="2"/>
          </rPr>
          <t xml:space="preserve">Hildebrand Note:
</t>
        </r>
        <r>
          <rPr>
            <sz val="9"/>
            <color indexed="81"/>
            <rFont val="Arial"/>
            <family val="2"/>
          </rPr>
          <t>12 Hour Maximum per day.</t>
        </r>
        <r>
          <rPr>
            <sz val="9"/>
            <color indexed="81"/>
            <rFont val="Tahoma"/>
            <charset val="1"/>
          </rPr>
          <t xml:space="preserve">
</t>
        </r>
      </text>
    </comment>
    <comment ref="C47" authorId="1" shapeId="0" xr:uid="{B54353EA-D62F-43E4-851C-AFA031A6D989}">
      <text>
        <r>
          <rPr>
            <b/>
            <sz val="9"/>
            <color rgb="FF000000"/>
            <rFont val="Arial"/>
            <family val="2"/>
          </rPr>
          <t>Hildebrand Note:</t>
        </r>
        <r>
          <rPr>
            <sz val="9"/>
            <color rgb="FF000000"/>
            <rFont val="Arial"/>
            <family val="2"/>
          </rPr>
          <t xml:space="preserve">
</t>
        </r>
        <r>
          <rPr>
            <sz val="9"/>
            <color rgb="FF000000"/>
            <rFont val="Arial"/>
            <family val="2"/>
          </rPr>
          <t>Include Airframe tailnumber</t>
        </r>
      </text>
    </comment>
    <comment ref="C53" authorId="1" shapeId="0" xr:uid="{CD71C5BD-9E22-4F97-9170-E5853CAF9807}">
      <text>
        <r>
          <rPr>
            <b/>
            <sz val="9"/>
            <color rgb="FF000000"/>
            <rFont val="Arial"/>
            <family val="2"/>
          </rPr>
          <t>Hildebrand Note:</t>
        </r>
        <r>
          <rPr>
            <sz val="9"/>
            <color rgb="FF000000"/>
            <rFont val="Arial"/>
            <family val="2"/>
          </rPr>
          <t xml:space="preserve">
</t>
        </r>
        <r>
          <rPr>
            <sz val="9"/>
            <color rgb="FF000000"/>
            <rFont val="Arial"/>
            <family val="2"/>
          </rPr>
          <t>Include boat hull number.</t>
        </r>
      </text>
    </comment>
    <comment ref="C59" authorId="1" shapeId="0" xr:uid="{FEA76AC1-EA5B-46E6-B2DC-7D99CA8FE8ED}">
      <text>
        <r>
          <rPr>
            <b/>
            <sz val="9"/>
            <color rgb="FF000000"/>
            <rFont val="Arial"/>
            <family val="2"/>
          </rPr>
          <t>Hildebrand Note:</t>
        </r>
        <r>
          <rPr>
            <sz val="9"/>
            <color rgb="FF000000"/>
            <rFont val="Arial"/>
            <family val="2"/>
          </rPr>
          <t xml:space="preserve">
</t>
        </r>
        <r>
          <rPr>
            <sz val="9"/>
            <color rgb="FF000000"/>
            <rFont val="Arial"/>
            <family val="2"/>
          </rPr>
          <t>Include Cutter name and/or hull number.</t>
        </r>
      </text>
    </comment>
    <comment ref="D65" authorId="0" shapeId="0" xr:uid="{5F5B215B-1AFA-4D2D-B3CA-A7799EE98C86}">
      <text>
        <r>
          <rPr>
            <b/>
            <sz val="9"/>
            <color rgb="FF000000"/>
            <rFont val="Arial"/>
            <family val="2"/>
          </rPr>
          <t xml:space="preserve">Hildebrand Note:
</t>
        </r>
        <r>
          <rPr>
            <sz val="9"/>
            <color rgb="FF000000"/>
            <rFont val="Arial"/>
            <family val="2"/>
          </rPr>
          <t>The rate basis for all equipment is Hours except for eMICP and MCV, which are Daily.</t>
        </r>
      </text>
    </comment>
    <comment ref="A84" authorId="1" shapeId="0" xr:uid="{6C50FE08-6CA8-4E79-B38A-D2488EDFFE89}">
      <text>
        <r>
          <rPr>
            <b/>
            <sz val="9"/>
            <color rgb="FF000000"/>
            <rFont val="Arial"/>
            <family val="2"/>
          </rPr>
          <t>Hildebrand Note:</t>
        </r>
        <r>
          <rPr>
            <sz val="9"/>
            <color rgb="FF000000"/>
            <rFont val="Arial"/>
            <family val="2"/>
          </rPr>
          <t xml:space="preserve">
</t>
        </r>
        <r>
          <rPr>
            <sz val="9"/>
            <color rgb="FF000000"/>
            <rFont val="Arial"/>
            <family val="2"/>
          </rPr>
          <t>Traveler is required to provide a TVS upon his return to home unit.  No exceptions.</t>
        </r>
      </text>
    </comment>
    <comment ref="G84" authorId="1" shapeId="0" xr:uid="{ED528378-D529-4034-9A6F-3ECCE0F5474B}">
      <text>
        <r>
          <rPr>
            <b/>
            <sz val="9"/>
            <color rgb="FF000000"/>
            <rFont val="Arial"/>
            <family val="2"/>
          </rPr>
          <t>Hildebrand Note:</t>
        </r>
        <r>
          <rPr>
            <sz val="9"/>
            <color rgb="FF000000"/>
            <rFont val="Arial"/>
            <family val="2"/>
          </rPr>
          <t xml:space="preserve">
</t>
        </r>
        <r>
          <rPr>
            <sz val="9"/>
            <color rgb="FF000000"/>
            <rFont val="Arial"/>
            <family val="2"/>
          </rPr>
          <t xml:space="preserve">Enter obligation cost at time of issued orders. 
</t>
        </r>
        <r>
          <rPr>
            <sz val="9"/>
            <color rgb="FF000000"/>
            <rFont val="Arial"/>
            <family val="2"/>
          </rPr>
          <t xml:space="preserve">
</t>
        </r>
        <r>
          <rPr>
            <sz val="9"/>
            <color rgb="FF000000"/>
            <rFont val="Arial"/>
            <family val="2"/>
          </rPr>
          <t>After final travel claim adjust to final cost.</t>
        </r>
      </text>
    </comment>
    <comment ref="A91" authorId="2" shapeId="0" xr:uid="{FAD51242-0EBC-4C0A-ABE2-9791E951B0DE}">
      <text>
        <r>
          <rPr>
            <b/>
            <sz val="8"/>
            <color rgb="FF000000"/>
            <rFont val="Arial"/>
            <family val="34"/>
          </rPr>
          <t xml:space="preserve">Hildebrand Note:
</t>
        </r>
        <r>
          <rPr>
            <sz val="8"/>
            <color rgb="FF000000"/>
            <rFont val="Arial"/>
            <family val="34"/>
          </rPr>
          <t>When Reservist Personnel are activated enter their Salary Obligation information. Update with final cost upon end of orders.</t>
        </r>
        <r>
          <rPr>
            <sz val="8"/>
            <color rgb="FF000000"/>
            <rFont val="Arial"/>
            <family val="34"/>
          </rPr>
          <t xml:space="preserve">
</t>
        </r>
      </text>
    </comment>
    <comment ref="G105" authorId="0" shapeId="0" xr:uid="{FE4F2C0F-07C9-4CC4-B143-B2E3C180F47C}">
      <text>
        <r>
          <rPr>
            <b/>
            <sz val="9"/>
            <color indexed="81"/>
            <rFont val="Arial"/>
            <family val="2"/>
          </rPr>
          <t xml:space="preserve">Hildebrand Note:
</t>
        </r>
        <r>
          <rPr>
            <sz val="9"/>
            <color indexed="81"/>
            <rFont val="Arial"/>
            <family val="2"/>
          </rPr>
          <t>Enter PRFA obligation cost on day of issuance. 
Enter amendment costs as separate line item(s) on day of obligation.
Adjust to final cost upon certification of SF-1080.
Check Prior entries to avoid double-counting.</t>
        </r>
        <r>
          <rPr>
            <sz val="9"/>
            <color indexed="81"/>
            <rFont val="Tahoma"/>
            <family val="2"/>
          </rPr>
          <t xml:space="preserve">
</t>
        </r>
      </text>
    </comment>
    <comment ref="G112" authorId="0" shapeId="0" xr:uid="{CB26BEE5-F0A5-4253-887E-C352150D4197}">
      <text>
        <r>
          <rPr>
            <b/>
            <sz val="9"/>
            <color indexed="81"/>
            <rFont val="Arial"/>
            <family val="2"/>
          </rPr>
          <t xml:space="preserve">Hildebrand Note:
</t>
        </r>
        <r>
          <rPr>
            <sz val="9"/>
            <color indexed="81"/>
            <rFont val="Arial"/>
            <family val="2"/>
          </rPr>
          <t>Enter MIPR obligation cost on day of issuance. 
Enter amendment costs as separate line item(s) on day of obligation.
Adjust to final cost upon certification of final cost documentation.
Check Prior entries to avoid double-counting.</t>
        </r>
        <r>
          <rPr>
            <sz val="9"/>
            <color indexed="81"/>
            <rFont val="Tahoma"/>
            <family val="2"/>
          </rPr>
          <t xml:space="preserve">
</t>
        </r>
      </text>
    </comment>
    <comment ref="G119" authorId="0" shapeId="0" xr:uid="{B0316556-3444-4923-A138-DBEAF99851A0}">
      <text>
        <r>
          <rPr>
            <b/>
            <sz val="9"/>
            <color indexed="81"/>
            <rFont val="Arial"/>
            <family val="2"/>
          </rPr>
          <t xml:space="preserve">Hildebrand Note:
</t>
        </r>
        <r>
          <rPr>
            <sz val="9"/>
            <color indexed="81"/>
            <rFont val="Arial"/>
            <family val="2"/>
          </rPr>
          <t>Enter ATP ceiling amount on day of issuance. 
Enter ATP increases as separate line item(s) on day of amended ATP.
Adjust to final cost upon certification of final Invoice.
Check Prior entries to avoid double-counting.</t>
        </r>
        <r>
          <rPr>
            <b/>
            <sz val="9"/>
            <color indexed="81"/>
            <rFont val="Tahoma"/>
            <family val="2"/>
          </rPr>
          <t xml:space="preserve">
</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Irvin, David E MSTC</author>
    <author>Hildebrand</author>
    <author>Microsoft Office User</author>
  </authors>
  <commentList>
    <comment ref="A6" authorId="0" shapeId="0" xr:uid="{5D15706F-5E0E-4BD9-8A24-FD77F42E0BA6}">
      <text>
        <r>
          <rPr>
            <sz val="9"/>
            <color indexed="81"/>
            <rFont val="Tahoma"/>
            <family val="2"/>
          </rPr>
          <t xml:space="preserve">
</t>
        </r>
      </text>
    </comment>
    <comment ref="C6" authorId="0" shapeId="0" xr:uid="{87E953D8-6AEA-4E0A-ABE2-1156C4718CC1}">
      <text>
        <r>
          <rPr>
            <b/>
            <sz val="9"/>
            <color rgb="FF000000"/>
            <rFont val="Arial"/>
            <family val="2"/>
          </rPr>
          <t xml:space="preserve">Hildebrand Note: 
</t>
        </r>
        <r>
          <rPr>
            <b/>
            <sz val="9"/>
            <color rgb="FF000000"/>
            <rFont val="Arial"/>
            <family val="2"/>
          </rPr>
          <t>Duty status</t>
        </r>
        <r>
          <rPr>
            <sz val="9"/>
            <color rgb="FF000000"/>
            <rFont val="Arial"/>
            <family val="2"/>
          </rPr>
          <t xml:space="preserve">
</t>
        </r>
        <r>
          <rPr>
            <sz val="9"/>
            <color rgb="FF000000"/>
            <rFont val="Arial"/>
            <family val="2"/>
          </rPr>
          <t xml:space="preserve">A=Active 
</t>
        </r>
        <r>
          <rPr>
            <sz val="9"/>
            <color rgb="FF000000"/>
            <rFont val="Arial"/>
            <family val="2"/>
          </rPr>
          <t xml:space="preserve">R=Reserve 
</t>
        </r>
        <r>
          <rPr>
            <sz val="9"/>
            <color rgb="FF000000"/>
            <rFont val="Arial"/>
            <family val="2"/>
          </rPr>
          <t>C=Civilian</t>
        </r>
      </text>
    </comment>
    <comment ref="D6" authorId="0" shapeId="0" xr:uid="{A72B2D47-4721-49B9-994B-E70EF67A2F8B}">
      <text>
        <r>
          <rPr>
            <b/>
            <sz val="9"/>
            <color indexed="81"/>
            <rFont val="Arial"/>
            <family val="2"/>
          </rPr>
          <t>Hildebrand Note:</t>
        </r>
        <r>
          <rPr>
            <sz val="9"/>
            <color indexed="81"/>
            <rFont val="Arial"/>
            <family val="2"/>
          </rPr>
          <t xml:space="preserve">
Member's parent Unit</t>
        </r>
        <r>
          <rPr>
            <sz val="9"/>
            <color indexed="81"/>
            <rFont val="Tahoma"/>
            <charset val="1"/>
          </rPr>
          <t>.</t>
        </r>
      </text>
    </comment>
    <comment ref="G6" authorId="0" shapeId="0" xr:uid="{29DBC131-82B3-4C6A-8109-B1C9A8505EB1}">
      <text>
        <r>
          <rPr>
            <b/>
            <sz val="9"/>
            <color indexed="81"/>
            <rFont val="Arial"/>
            <family val="2"/>
          </rPr>
          <t xml:space="preserve">Hildebrand Note:
</t>
        </r>
        <r>
          <rPr>
            <sz val="9"/>
            <color indexed="81"/>
            <rFont val="Arial"/>
            <family val="2"/>
          </rPr>
          <t>12 Hour Maximum per day.</t>
        </r>
        <r>
          <rPr>
            <sz val="9"/>
            <color indexed="81"/>
            <rFont val="Tahoma"/>
            <charset val="1"/>
          </rPr>
          <t xml:space="preserve">
</t>
        </r>
      </text>
    </comment>
    <comment ref="C47" authorId="1" shapeId="0" xr:uid="{6C2EFEE8-4F1D-48D2-BAAF-15DEB1C9FB6F}">
      <text>
        <r>
          <rPr>
            <b/>
            <sz val="9"/>
            <color rgb="FF000000"/>
            <rFont val="Arial"/>
            <family val="2"/>
          </rPr>
          <t>Hildebrand Note:</t>
        </r>
        <r>
          <rPr>
            <sz val="9"/>
            <color rgb="FF000000"/>
            <rFont val="Arial"/>
            <family val="2"/>
          </rPr>
          <t xml:space="preserve">
</t>
        </r>
        <r>
          <rPr>
            <sz val="9"/>
            <color rgb="FF000000"/>
            <rFont val="Arial"/>
            <family val="2"/>
          </rPr>
          <t>Include Airframe tailnumber</t>
        </r>
      </text>
    </comment>
    <comment ref="C53" authorId="1" shapeId="0" xr:uid="{00DE4AF6-30D8-4570-83CC-771FC144E893}">
      <text>
        <r>
          <rPr>
            <b/>
            <sz val="9"/>
            <color rgb="FF000000"/>
            <rFont val="Arial"/>
            <family val="2"/>
          </rPr>
          <t>Hildebrand Note:</t>
        </r>
        <r>
          <rPr>
            <sz val="9"/>
            <color rgb="FF000000"/>
            <rFont val="Arial"/>
            <family val="2"/>
          </rPr>
          <t xml:space="preserve">
</t>
        </r>
        <r>
          <rPr>
            <sz val="9"/>
            <color rgb="FF000000"/>
            <rFont val="Arial"/>
            <family val="2"/>
          </rPr>
          <t>Include boat hull number.</t>
        </r>
      </text>
    </comment>
    <comment ref="C59" authorId="1" shapeId="0" xr:uid="{010A36B9-4EC4-4A8B-82BE-5762D4AE7706}">
      <text>
        <r>
          <rPr>
            <b/>
            <sz val="9"/>
            <color rgb="FF000000"/>
            <rFont val="Arial"/>
            <family val="2"/>
          </rPr>
          <t>Hildebrand Note:</t>
        </r>
        <r>
          <rPr>
            <sz val="9"/>
            <color rgb="FF000000"/>
            <rFont val="Arial"/>
            <family val="2"/>
          </rPr>
          <t xml:space="preserve">
</t>
        </r>
        <r>
          <rPr>
            <sz val="9"/>
            <color rgb="FF000000"/>
            <rFont val="Arial"/>
            <family val="2"/>
          </rPr>
          <t>Include Cutter name and/or hull number.</t>
        </r>
      </text>
    </comment>
    <comment ref="D65" authorId="0" shapeId="0" xr:uid="{6BA2E624-E060-45BC-A340-9A79279525FA}">
      <text>
        <r>
          <rPr>
            <b/>
            <sz val="9"/>
            <color rgb="FF000000"/>
            <rFont val="Arial"/>
            <family val="2"/>
          </rPr>
          <t xml:space="preserve">Hildebrand Note:
</t>
        </r>
        <r>
          <rPr>
            <sz val="9"/>
            <color rgb="FF000000"/>
            <rFont val="Arial"/>
            <family val="2"/>
          </rPr>
          <t>The rate basis for all equipment is Hours except for eMICP and MCV, which are Daily.</t>
        </r>
      </text>
    </comment>
    <comment ref="A84" authorId="1" shapeId="0" xr:uid="{6DC95D8B-B5B7-4CE1-A2D9-9F5E07FDE0BD}">
      <text>
        <r>
          <rPr>
            <b/>
            <sz val="9"/>
            <color rgb="FF000000"/>
            <rFont val="Arial"/>
            <family val="2"/>
          </rPr>
          <t>Hildebrand Note:</t>
        </r>
        <r>
          <rPr>
            <sz val="9"/>
            <color rgb="FF000000"/>
            <rFont val="Arial"/>
            <family val="2"/>
          </rPr>
          <t xml:space="preserve">
</t>
        </r>
        <r>
          <rPr>
            <sz val="9"/>
            <color rgb="FF000000"/>
            <rFont val="Arial"/>
            <family val="2"/>
          </rPr>
          <t>Traveler is required to provide a TVS upon his return to home unit.  No exceptions.</t>
        </r>
      </text>
    </comment>
    <comment ref="G84" authorId="1" shapeId="0" xr:uid="{0C6B4890-74DD-4D2E-9A18-B0283A71D586}">
      <text>
        <r>
          <rPr>
            <b/>
            <sz val="9"/>
            <color rgb="FF000000"/>
            <rFont val="Arial"/>
            <family val="2"/>
          </rPr>
          <t>Hildebrand Note:</t>
        </r>
        <r>
          <rPr>
            <sz val="9"/>
            <color rgb="FF000000"/>
            <rFont val="Arial"/>
            <family val="2"/>
          </rPr>
          <t xml:space="preserve">
</t>
        </r>
        <r>
          <rPr>
            <sz val="9"/>
            <color rgb="FF000000"/>
            <rFont val="Arial"/>
            <family val="2"/>
          </rPr>
          <t xml:space="preserve">Enter obligation cost at time of issued orders. 
</t>
        </r>
        <r>
          <rPr>
            <sz val="9"/>
            <color rgb="FF000000"/>
            <rFont val="Arial"/>
            <family val="2"/>
          </rPr>
          <t xml:space="preserve">
</t>
        </r>
        <r>
          <rPr>
            <sz val="9"/>
            <color rgb="FF000000"/>
            <rFont val="Arial"/>
            <family val="2"/>
          </rPr>
          <t>After final travel claim adjust to final cost.</t>
        </r>
      </text>
    </comment>
    <comment ref="A91" authorId="2" shapeId="0" xr:uid="{129FCBD0-676C-45C5-9B56-DC7C4DF96D6B}">
      <text>
        <r>
          <rPr>
            <b/>
            <sz val="8"/>
            <color rgb="FF000000"/>
            <rFont val="Arial"/>
            <family val="34"/>
          </rPr>
          <t xml:space="preserve">Hildebrand Note:
</t>
        </r>
        <r>
          <rPr>
            <sz val="8"/>
            <color rgb="FF000000"/>
            <rFont val="Arial"/>
            <family val="34"/>
          </rPr>
          <t>When Reservist Personnel are activated enter their Salary Obligation information. Update with final cost upon end of orders.</t>
        </r>
        <r>
          <rPr>
            <sz val="8"/>
            <color rgb="FF000000"/>
            <rFont val="Arial"/>
            <family val="34"/>
          </rPr>
          <t xml:space="preserve">
</t>
        </r>
      </text>
    </comment>
    <comment ref="G105" authorId="0" shapeId="0" xr:uid="{5F63B7E4-E975-445A-A4A4-C098C62D7706}">
      <text>
        <r>
          <rPr>
            <b/>
            <sz val="9"/>
            <color indexed="81"/>
            <rFont val="Arial"/>
            <family val="2"/>
          </rPr>
          <t xml:space="preserve">Hildebrand Note:
</t>
        </r>
        <r>
          <rPr>
            <sz val="9"/>
            <color indexed="81"/>
            <rFont val="Arial"/>
            <family val="2"/>
          </rPr>
          <t>Enter PRFA obligation cost on day of issuance. 
Enter amendment costs as separate line item(s) on day of obligation.
Adjust to final cost upon certification of SF-1080.
Check Prior entries to avoid double-counting.</t>
        </r>
        <r>
          <rPr>
            <sz val="9"/>
            <color indexed="81"/>
            <rFont val="Tahoma"/>
            <family val="2"/>
          </rPr>
          <t xml:space="preserve">
</t>
        </r>
      </text>
    </comment>
    <comment ref="G112" authorId="0" shapeId="0" xr:uid="{033F8D41-E00D-4B18-A568-7C625DFC4FCA}">
      <text>
        <r>
          <rPr>
            <b/>
            <sz val="9"/>
            <color indexed="81"/>
            <rFont val="Arial"/>
            <family val="2"/>
          </rPr>
          <t xml:space="preserve">Hildebrand Note:
</t>
        </r>
        <r>
          <rPr>
            <sz val="9"/>
            <color indexed="81"/>
            <rFont val="Arial"/>
            <family val="2"/>
          </rPr>
          <t>Enter MIPR obligation cost on day of issuance. 
Enter amendment costs as separate line item(s) on day of obligation.
Adjust to final cost upon certification of final cost documentation.
Check Prior entries to avoid double-counting.</t>
        </r>
        <r>
          <rPr>
            <sz val="9"/>
            <color indexed="81"/>
            <rFont val="Tahoma"/>
            <family val="2"/>
          </rPr>
          <t xml:space="preserve">
</t>
        </r>
      </text>
    </comment>
    <comment ref="G119" authorId="0" shapeId="0" xr:uid="{329543C7-B5B6-46CA-AD39-2ECE4C171938}">
      <text>
        <r>
          <rPr>
            <b/>
            <sz val="9"/>
            <color indexed="81"/>
            <rFont val="Arial"/>
            <family val="2"/>
          </rPr>
          <t xml:space="preserve">Hildebrand Note:
</t>
        </r>
        <r>
          <rPr>
            <sz val="9"/>
            <color indexed="81"/>
            <rFont val="Arial"/>
            <family val="2"/>
          </rPr>
          <t>Enter ATP ceiling amount on day of issuance. 
Enter ATP increases as separate line item(s) on day of amended ATP.
Adjust to final cost upon certification of final Invoice.
Check Prior entries to avoid double-counting.</t>
        </r>
        <r>
          <rPr>
            <b/>
            <sz val="9"/>
            <color indexed="81"/>
            <rFont val="Tahoma"/>
            <family val="2"/>
          </rPr>
          <t xml:space="preserve">
</t>
        </r>
        <r>
          <rPr>
            <sz val="9"/>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Irvin, David E MSTC</author>
    <author>Hildebrand</author>
    <author>Microsoft Office User</author>
  </authors>
  <commentList>
    <comment ref="A6" authorId="0" shapeId="0" xr:uid="{7B1A7FB8-9747-453B-926E-5F790B21C14D}">
      <text>
        <r>
          <rPr>
            <sz val="9"/>
            <color indexed="81"/>
            <rFont val="Tahoma"/>
            <family val="2"/>
          </rPr>
          <t xml:space="preserve">
</t>
        </r>
      </text>
    </comment>
    <comment ref="C6" authorId="0" shapeId="0" xr:uid="{99FDDBB9-CD46-46CF-AE39-808286F85A4B}">
      <text>
        <r>
          <rPr>
            <b/>
            <sz val="9"/>
            <color rgb="FF000000"/>
            <rFont val="Arial"/>
            <family val="2"/>
          </rPr>
          <t xml:space="preserve">Hildebrand Note: 
</t>
        </r>
        <r>
          <rPr>
            <b/>
            <sz val="9"/>
            <color rgb="FF000000"/>
            <rFont val="Arial"/>
            <family val="2"/>
          </rPr>
          <t>Duty status</t>
        </r>
        <r>
          <rPr>
            <sz val="9"/>
            <color rgb="FF000000"/>
            <rFont val="Arial"/>
            <family val="2"/>
          </rPr>
          <t xml:space="preserve">
</t>
        </r>
        <r>
          <rPr>
            <sz val="9"/>
            <color rgb="FF000000"/>
            <rFont val="Arial"/>
            <family val="2"/>
          </rPr>
          <t xml:space="preserve">A=Active 
</t>
        </r>
        <r>
          <rPr>
            <sz val="9"/>
            <color rgb="FF000000"/>
            <rFont val="Arial"/>
            <family val="2"/>
          </rPr>
          <t xml:space="preserve">R=Reserve 
</t>
        </r>
        <r>
          <rPr>
            <sz val="9"/>
            <color rgb="FF000000"/>
            <rFont val="Arial"/>
            <family val="2"/>
          </rPr>
          <t>C=Civilian</t>
        </r>
      </text>
    </comment>
    <comment ref="D6" authorId="0" shapeId="0" xr:uid="{A695CA9F-9D6F-43DF-BF4B-A43A985818A6}">
      <text>
        <r>
          <rPr>
            <b/>
            <sz val="9"/>
            <color indexed="81"/>
            <rFont val="Arial"/>
            <family val="2"/>
          </rPr>
          <t>Hildebrand Note:</t>
        </r>
        <r>
          <rPr>
            <sz val="9"/>
            <color indexed="81"/>
            <rFont val="Arial"/>
            <family val="2"/>
          </rPr>
          <t xml:space="preserve">
Member's parent Unit</t>
        </r>
        <r>
          <rPr>
            <sz val="9"/>
            <color indexed="81"/>
            <rFont val="Tahoma"/>
            <charset val="1"/>
          </rPr>
          <t>.</t>
        </r>
      </text>
    </comment>
    <comment ref="G6" authorId="0" shapeId="0" xr:uid="{B8203CBF-930F-4D75-86E4-34908B63EE83}">
      <text>
        <r>
          <rPr>
            <b/>
            <sz val="9"/>
            <color indexed="81"/>
            <rFont val="Arial"/>
            <family val="2"/>
          </rPr>
          <t xml:space="preserve">Hildebrand Note:
</t>
        </r>
        <r>
          <rPr>
            <sz val="9"/>
            <color indexed="81"/>
            <rFont val="Arial"/>
            <family val="2"/>
          </rPr>
          <t>12 Hour Maximum per day.</t>
        </r>
        <r>
          <rPr>
            <sz val="9"/>
            <color indexed="81"/>
            <rFont val="Tahoma"/>
            <charset val="1"/>
          </rPr>
          <t xml:space="preserve">
</t>
        </r>
      </text>
    </comment>
    <comment ref="C47" authorId="1" shapeId="0" xr:uid="{B0FCD159-68A5-427C-AF65-E6D7392D3119}">
      <text>
        <r>
          <rPr>
            <b/>
            <sz val="9"/>
            <color rgb="FF000000"/>
            <rFont val="Arial"/>
            <family val="2"/>
          </rPr>
          <t>Hildebrand Note:</t>
        </r>
        <r>
          <rPr>
            <sz val="9"/>
            <color rgb="FF000000"/>
            <rFont val="Arial"/>
            <family val="2"/>
          </rPr>
          <t xml:space="preserve">
</t>
        </r>
        <r>
          <rPr>
            <sz val="9"/>
            <color rgb="FF000000"/>
            <rFont val="Arial"/>
            <family val="2"/>
          </rPr>
          <t>Include Airframe tailnumber</t>
        </r>
      </text>
    </comment>
    <comment ref="C53" authorId="1" shapeId="0" xr:uid="{318EFB1A-7F2B-4012-A17E-CA9477F52889}">
      <text>
        <r>
          <rPr>
            <b/>
            <sz val="9"/>
            <color rgb="FF000000"/>
            <rFont val="Arial"/>
            <family val="2"/>
          </rPr>
          <t>Hildebrand Note:</t>
        </r>
        <r>
          <rPr>
            <sz val="9"/>
            <color rgb="FF000000"/>
            <rFont val="Arial"/>
            <family val="2"/>
          </rPr>
          <t xml:space="preserve">
</t>
        </r>
        <r>
          <rPr>
            <sz val="9"/>
            <color rgb="FF000000"/>
            <rFont val="Arial"/>
            <family val="2"/>
          </rPr>
          <t>Include boat hull number.</t>
        </r>
      </text>
    </comment>
    <comment ref="C59" authorId="1" shapeId="0" xr:uid="{CFD9ED12-483D-4374-B462-58EAC0352CCD}">
      <text>
        <r>
          <rPr>
            <b/>
            <sz val="9"/>
            <color rgb="FF000000"/>
            <rFont val="Arial"/>
            <family val="2"/>
          </rPr>
          <t>Hildebrand Note:</t>
        </r>
        <r>
          <rPr>
            <sz val="9"/>
            <color rgb="FF000000"/>
            <rFont val="Arial"/>
            <family val="2"/>
          </rPr>
          <t xml:space="preserve">
</t>
        </r>
        <r>
          <rPr>
            <sz val="9"/>
            <color rgb="FF000000"/>
            <rFont val="Arial"/>
            <family val="2"/>
          </rPr>
          <t>Include Cutter name and/or hull number.</t>
        </r>
      </text>
    </comment>
    <comment ref="D65" authorId="0" shapeId="0" xr:uid="{44C0A89B-F538-4591-852D-1488B9B99FC7}">
      <text>
        <r>
          <rPr>
            <b/>
            <sz val="9"/>
            <color rgb="FF000000"/>
            <rFont val="Arial"/>
            <family val="2"/>
          </rPr>
          <t xml:space="preserve">Hildebrand Note:
</t>
        </r>
        <r>
          <rPr>
            <sz val="9"/>
            <color rgb="FF000000"/>
            <rFont val="Arial"/>
            <family val="2"/>
          </rPr>
          <t>The rate basis for all equipment is Hours except for eMICP and MCV, which are Daily.</t>
        </r>
      </text>
    </comment>
    <comment ref="A84" authorId="1" shapeId="0" xr:uid="{258DFAF5-F001-42EB-8BAC-E70E853ED7DA}">
      <text>
        <r>
          <rPr>
            <b/>
            <sz val="9"/>
            <color rgb="FF000000"/>
            <rFont val="Arial"/>
            <family val="2"/>
          </rPr>
          <t>Hildebrand Note:</t>
        </r>
        <r>
          <rPr>
            <sz val="9"/>
            <color rgb="FF000000"/>
            <rFont val="Arial"/>
            <family val="2"/>
          </rPr>
          <t xml:space="preserve">
</t>
        </r>
        <r>
          <rPr>
            <sz val="9"/>
            <color rgb="FF000000"/>
            <rFont val="Arial"/>
            <family val="2"/>
          </rPr>
          <t>Traveler is required to provide a TVS upon his return to home unit.  No exceptions.</t>
        </r>
      </text>
    </comment>
    <comment ref="G84" authorId="1" shapeId="0" xr:uid="{0EB7E977-B5C4-457E-8A1D-A10B5E169E5F}">
      <text>
        <r>
          <rPr>
            <b/>
            <sz val="9"/>
            <color rgb="FF000000"/>
            <rFont val="Arial"/>
            <family val="2"/>
          </rPr>
          <t>Hildebrand Note:</t>
        </r>
        <r>
          <rPr>
            <sz val="9"/>
            <color rgb="FF000000"/>
            <rFont val="Arial"/>
            <family val="2"/>
          </rPr>
          <t xml:space="preserve">
</t>
        </r>
        <r>
          <rPr>
            <sz val="9"/>
            <color rgb="FF000000"/>
            <rFont val="Arial"/>
            <family val="2"/>
          </rPr>
          <t xml:space="preserve">Enter obligation cost at time of issued orders. 
</t>
        </r>
        <r>
          <rPr>
            <sz val="9"/>
            <color rgb="FF000000"/>
            <rFont val="Arial"/>
            <family val="2"/>
          </rPr>
          <t xml:space="preserve">
</t>
        </r>
        <r>
          <rPr>
            <sz val="9"/>
            <color rgb="FF000000"/>
            <rFont val="Arial"/>
            <family val="2"/>
          </rPr>
          <t>After final travel claim adjust to final cost.</t>
        </r>
      </text>
    </comment>
    <comment ref="A91" authorId="2" shapeId="0" xr:uid="{9712C24A-353A-4AAC-9ED9-7638F4B96305}">
      <text>
        <r>
          <rPr>
            <b/>
            <sz val="8"/>
            <color rgb="FF000000"/>
            <rFont val="Arial"/>
            <family val="34"/>
          </rPr>
          <t xml:space="preserve">Hildebrand Note:
</t>
        </r>
        <r>
          <rPr>
            <sz val="8"/>
            <color rgb="FF000000"/>
            <rFont val="Arial"/>
            <family val="34"/>
          </rPr>
          <t>When Reservist Personnel are activated enter their Salary Obligation information. Update with final cost upon end of orders.</t>
        </r>
        <r>
          <rPr>
            <sz val="8"/>
            <color rgb="FF000000"/>
            <rFont val="Arial"/>
            <family val="34"/>
          </rPr>
          <t xml:space="preserve">
</t>
        </r>
      </text>
    </comment>
    <comment ref="G105" authorId="0" shapeId="0" xr:uid="{CF73D124-B55F-4457-B82C-0B99CF10E244}">
      <text>
        <r>
          <rPr>
            <b/>
            <sz val="9"/>
            <color indexed="81"/>
            <rFont val="Arial"/>
            <family val="2"/>
          </rPr>
          <t xml:space="preserve">Hildebrand Note:
</t>
        </r>
        <r>
          <rPr>
            <sz val="9"/>
            <color indexed="81"/>
            <rFont val="Arial"/>
            <family val="2"/>
          </rPr>
          <t>Enter PRFA obligation cost on day of issuance. 
Enter amendment costs as separate line item(s) on day of obligation.
Adjust to final cost upon certification of SF-1080.
Check Prior entries to avoid double-counting.</t>
        </r>
        <r>
          <rPr>
            <sz val="9"/>
            <color indexed="81"/>
            <rFont val="Tahoma"/>
            <family val="2"/>
          </rPr>
          <t xml:space="preserve">
</t>
        </r>
      </text>
    </comment>
    <comment ref="G112" authorId="0" shapeId="0" xr:uid="{7F2397C5-1BB8-413D-AA51-6F7234CDE4AF}">
      <text>
        <r>
          <rPr>
            <b/>
            <sz val="9"/>
            <color indexed="81"/>
            <rFont val="Arial"/>
            <family val="2"/>
          </rPr>
          <t xml:space="preserve">Hildebrand Note:
</t>
        </r>
        <r>
          <rPr>
            <sz val="9"/>
            <color indexed="81"/>
            <rFont val="Arial"/>
            <family val="2"/>
          </rPr>
          <t>Enter MIPR obligation cost on day of issuance. 
Enter amendment costs as separate line item(s) on day of obligation.
Adjust to final cost upon certification of final cost documentation.
Check Prior entries to avoid double-counting.</t>
        </r>
        <r>
          <rPr>
            <sz val="9"/>
            <color indexed="81"/>
            <rFont val="Tahoma"/>
            <family val="2"/>
          </rPr>
          <t xml:space="preserve">
</t>
        </r>
      </text>
    </comment>
    <comment ref="G119" authorId="0" shapeId="0" xr:uid="{EDC3ED33-F9D9-4E51-91AD-971C309AF2CB}">
      <text>
        <r>
          <rPr>
            <b/>
            <sz val="9"/>
            <color indexed="81"/>
            <rFont val="Arial"/>
            <family val="2"/>
          </rPr>
          <t xml:space="preserve">Hildebrand Note:
</t>
        </r>
        <r>
          <rPr>
            <sz val="9"/>
            <color indexed="81"/>
            <rFont val="Arial"/>
            <family val="2"/>
          </rPr>
          <t>Enter ATP ceiling amount on day of issuance. 
Enter ATP increases as separate line item(s) on day of amended ATP.
Adjust to final cost upon certification of final Invoice.
Check Prior entries to avoid double-counting.</t>
        </r>
        <r>
          <rPr>
            <b/>
            <sz val="9"/>
            <color indexed="81"/>
            <rFont val="Tahoma"/>
            <family val="2"/>
          </rPr>
          <t xml:space="preserve">
</t>
        </r>
        <r>
          <rPr>
            <sz val="9"/>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Irvin, David E MSTC</author>
    <author>Hildebrand</author>
    <author>Microsoft Office User</author>
  </authors>
  <commentList>
    <comment ref="A6" authorId="0" shapeId="0" xr:uid="{8211986B-2C14-4649-BEEC-C82DE8E3A27C}">
      <text>
        <r>
          <rPr>
            <sz val="9"/>
            <color indexed="81"/>
            <rFont val="Tahoma"/>
            <family val="2"/>
          </rPr>
          <t xml:space="preserve">
</t>
        </r>
      </text>
    </comment>
    <comment ref="C6" authorId="0" shapeId="0" xr:uid="{908785C4-9736-4EEA-B620-8F9E0D1F5E7E}">
      <text>
        <r>
          <rPr>
            <b/>
            <sz val="9"/>
            <color rgb="FF000000"/>
            <rFont val="Arial"/>
            <family val="2"/>
          </rPr>
          <t xml:space="preserve">Hildebrand Note: 
</t>
        </r>
        <r>
          <rPr>
            <b/>
            <sz val="9"/>
            <color rgb="FF000000"/>
            <rFont val="Arial"/>
            <family val="2"/>
          </rPr>
          <t>Duty status</t>
        </r>
        <r>
          <rPr>
            <sz val="9"/>
            <color rgb="FF000000"/>
            <rFont val="Arial"/>
            <family val="2"/>
          </rPr>
          <t xml:space="preserve">
</t>
        </r>
        <r>
          <rPr>
            <sz val="9"/>
            <color rgb="FF000000"/>
            <rFont val="Arial"/>
            <family val="2"/>
          </rPr>
          <t xml:space="preserve">A=Active 
</t>
        </r>
        <r>
          <rPr>
            <sz val="9"/>
            <color rgb="FF000000"/>
            <rFont val="Arial"/>
            <family val="2"/>
          </rPr>
          <t xml:space="preserve">R=Reserve 
</t>
        </r>
        <r>
          <rPr>
            <sz val="9"/>
            <color rgb="FF000000"/>
            <rFont val="Arial"/>
            <family val="2"/>
          </rPr>
          <t>C=Civilian</t>
        </r>
      </text>
    </comment>
    <comment ref="D6" authorId="0" shapeId="0" xr:uid="{7397881E-5C62-4600-9701-FCE1783FBE90}">
      <text>
        <r>
          <rPr>
            <b/>
            <sz val="9"/>
            <color indexed="81"/>
            <rFont val="Arial"/>
            <family val="2"/>
          </rPr>
          <t>Hildebrand Note:</t>
        </r>
        <r>
          <rPr>
            <sz val="9"/>
            <color indexed="81"/>
            <rFont val="Arial"/>
            <family val="2"/>
          </rPr>
          <t xml:space="preserve">
Member's parent Unit</t>
        </r>
        <r>
          <rPr>
            <sz val="9"/>
            <color indexed="81"/>
            <rFont val="Tahoma"/>
            <charset val="1"/>
          </rPr>
          <t>.</t>
        </r>
      </text>
    </comment>
    <comment ref="G6" authorId="0" shapeId="0" xr:uid="{1B24DE4F-66D9-45D8-AE9F-00D417932930}">
      <text>
        <r>
          <rPr>
            <b/>
            <sz val="9"/>
            <color indexed="81"/>
            <rFont val="Arial"/>
            <family val="2"/>
          </rPr>
          <t xml:space="preserve">Hildebrand Note:
</t>
        </r>
        <r>
          <rPr>
            <sz val="9"/>
            <color indexed="81"/>
            <rFont val="Arial"/>
            <family val="2"/>
          </rPr>
          <t>12 Hour Maximum per day.</t>
        </r>
        <r>
          <rPr>
            <sz val="9"/>
            <color indexed="81"/>
            <rFont val="Tahoma"/>
            <charset val="1"/>
          </rPr>
          <t xml:space="preserve">
</t>
        </r>
      </text>
    </comment>
    <comment ref="C47" authorId="1" shapeId="0" xr:uid="{BF1DB7DA-97DA-4FA6-A535-7C43C11969A0}">
      <text>
        <r>
          <rPr>
            <b/>
            <sz val="9"/>
            <color rgb="FF000000"/>
            <rFont val="Arial"/>
            <family val="2"/>
          </rPr>
          <t>Hildebrand Note:</t>
        </r>
        <r>
          <rPr>
            <sz val="9"/>
            <color rgb="FF000000"/>
            <rFont val="Arial"/>
            <family val="2"/>
          </rPr>
          <t xml:space="preserve">
</t>
        </r>
        <r>
          <rPr>
            <sz val="9"/>
            <color rgb="FF000000"/>
            <rFont val="Arial"/>
            <family val="2"/>
          </rPr>
          <t>Include Airframe tailnumber</t>
        </r>
      </text>
    </comment>
    <comment ref="C53" authorId="1" shapeId="0" xr:uid="{488EED74-ACFB-4252-8D58-53BEF6DE1454}">
      <text>
        <r>
          <rPr>
            <b/>
            <sz val="9"/>
            <color rgb="FF000000"/>
            <rFont val="Arial"/>
            <family val="2"/>
          </rPr>
          <t>Hildebrand Note:</t>
        </r>
        <r>
          <rPr>
            <sz val="9"/>
            <color rgb="FF000000"/>
            <rFont val="Arial"/>
            <family val="2"/>
          </rPr>
          <t xml:space="preserve">
</t>
        </r>
        <r>
          <rPr>
            <sz val="9"/>
            <color rgb="FF000000"/>
            <rFont val="Arial"/>
            <family val="2"/>
          </rPr>
          <t>Include boat hull number.</t>
        </r>
      </text>
    </comment>
    <comment ref="C59" authorId="1" shapeId="0" xr:uid="{25C32D26-7965-484D-B7E4-6A693DE3ECDD}">
      <text>
        <r>
          <rPr>
            <b/>
            <sz val="9"/>
            <color rgb="FF000000"/>
            <rFont val="Arial"/>
            <family val="2"/>
          </rPr>
          <t>Hildebrand Note:</t>
        </r>
        <r>
          <rPr>
            <sz val="9"/>
            <color rgb="FF000000"/>
            <rFont val="Arial"/>
            <family val="2"/>
          </rPr>
          <t xml:space="preserve">
</t>
        </r>
        <r>
          <rPr>
            <sz val="9"/>
            <color rgb="FF000000"/>
            <rFont val="Arial"/>
            <family val="2"/>
          </rPr>
          <t>Include Cutter name and/or hull number.</t>
        </r>
      </text>
    </comment>
    <comment ref="D65" authorId="0" shapeId="0" xr:uid="{A8ACBB86-EF9A-4FB9-880B-CBADFDE2CF68}">
      <text>
        <r>
          <rPr>
            <b/>
            <sz val="9"/>
            <color rgb="FF000000"/>
            <rFont val="Arial"/>
            <family val="2"/>
          </rPr>
          <t xml:space="preserve">Hildebrand Note:
</t>
        </r>
        <r>
          <rPr>
            <sz val="9"/>
            <color rgb="FF000000"/>
            <rFont val="Arial"/>
            <family val="2"/>
          </rPr>
          <t>The rate basis for all equipment is Hours except for eMICP and MCV, which are Daily.</t>
        </r>
      </text>
    </comment>
    <comment ref="A84" authorId="1" shapeId="0" xr:uid="{77B8370F-33B1-460C-9B95-A1351F29CCC8}">
      <text>
        <r>
          <rPr>
            <b/>
            <sz val="9"/>
            <color rgb="FF000000"/>
            <rFont val="Arial"/>
            <family val="2"/>
          </rPr>
          <t>Hildebrand Note:</t>
        </r>
        <r>
          <rPr>
            <sz val="9"/>
            <color rgb="FF000000"/>
            <rFont val="Arial"/>
            <family val="2"/>
          </rPr>
          <t xml:space="preserve">
</t>
        </r>
        <r>
          <rPr>
            <sz val="9"/>
            <color rgb="FF000000"/>
            <rFont val="Arial"/>
            <family val="2"/>
          </rPr>
          <t>Traveler is required to provide a TVS upon his return to home unit.  No exceptions.</t>
        </r>
      </text>
    </comment>
    <comment ref="G84" authorId="1" shapeId="0" xr:uid="{36497519-A068-489A-9A1A-654649545B00}">
      <text>
        <r>
          <rPr>
            <b/>
            <sz val="9"/>
            <color rgb="FF000000"/>
            <rFont val="Arial"/>
            <family val="2"/>
          </rPr>
          <t>Hildebrand Note:</t>
        </r>
        <r>
          <rPr>
            <sz val="9"/>
            <color rgb="FF000000"/>
            <rFont val="Arial"/>
            <family val="2"/>
          </rPr>
          <t xml:space="preserve">
</t>
        </r>
        <r>
          <rPr>
            <sz val="9"/>
            <color rgb="FF000000"/>
            <rFont val="Arial"/>
            <family val="2"/>
          </rPr>
          <t xml:space="preserve">Enter obligation cost at time of issued orders. 
</t>
        </r>
        <r>
          <rPr>
            <sz val="9"/>
            <color rgb="FF000000"/>
            <rFont val="Arial"/>
            <family val="2"/>
          </rPr>
          <t xml:space="preserve">
</t>
        </r>
        <r>
          <rPr>
            <sz val="9"/>
            <color rgb="FF000000"/>
            <rFont val="Arial"/>
            <family val="2"/>
          </rPr>
          <t>After final travel claim adjust to final cost.</t>
        </r>
      </text>
    </comment>
    <comment ref="A91" authorId="2" shapeId="0" xr:uid="{E0FB16C4-0393-4F6C-9718-E8C71B75ED77}">
      <text>
        <r>
          <rPr>
            <b/>
            <sz val="8"/>
            <color rgb="FF000000"/>
            <rFont val="Arial"/>
            <family val="34"/>
          </rPr>
          <t xml:space="preserve">Hildebrand Note:
</t>
        </r>
        <r>
          <rPr>
            <sz val="8"/>
            <color rgb="FF000000"/>
            <rFont val="Arial"/>
            <family val="34"/>
          </rPr>
          <t>When Reservist Personnel are activated enter their Salary Obligation information. Update with final cost upon end of orders.</t>
        </r>
        <r>
          <rPr>
            <sz val="8"/>
            <color rgb="FF000000"/>
            <rFont val="Arial"/>
            <family val="34"/>
          </rPr>
          <t xml:space="preserve">
</t>
        </r>
      </text>
    </comment>
    <comment ref="G105" authorId="0" shapeId="0" xr:uid="{98E54378-7359-4588-944A-9B0DFD10C104}">
      <text>
        <r>
          <rPr>
            <b/>
            <sz val="9"/>
            <color indexed="81"/>
            <rFont val="Arial"/>
            <family val="2"/>
          </rPr>
          <t xml:space="preserve">Hildebrand Note:
</t>
        </r>
        <r>
          <rPr>
            <sz val="9"/>
            <color indexed="81"/>
            <rFont val="Arial"/>
            <family val="2"/>
          </rPr>
          <t>Enter PRFA obligation cost on day of issuance. 
Enter amendment costs as separate line item(s) on day of obligation.
Adjust to final cost upon certification of SF-1080.
Check Prior entries to avoid double-counting.</t>
        </r>
        <r>
          <rPr>
            <sz val="9"/>
            <color indexed="81"/>
            <rFont val="Tahoma"/>
            <family val="2"/>
          </rPr>
          <t xml:space="preserve">
</t>
        </r>
      </text>
    </comment>
    <comment ref="G112" authorId="0" shapeId="0" xr:uid="{B027929D-D5E0-44A9-9EED-8939E5078660}">
      <text>
        <r>
          <rPr>
            <b/>
            <sz val="9"/>
            <color indexed="81"/>
            <rFont val="Arial"/>
            <family val="2"/>
          </rPr>
          <t xml:space="preserve">Hildebrand Note:
</t>
        </r>
        <r>
          <rPr>
            <sz val="9"/>
            <color indexed="81"/>
            <rFont val="Arial"/>
            <family val="2"/>
          </rPr>
          <t>Enter MIPR obligation cost on day of issuance. 
Enter amendment costs as separate line item(s) on day of obligation.
Adjust to final cost upon certification of final cost documentation.
Check Prior entries to avoid double-counting.</t>
        </r>
        <r>
          <rPr>
            <sz val="9"/>
            <color indexed="81"/>
            <rFont val="Tahoma"/>
            <family val="2"/>
          </rPr>
          <t xml:space="preserve">
</t>
        </r>
      </text>
    </comment>
    <comment ref="G119" authorId="0" shapeId="0" xr:uid="{9589919C-8468-4D15-9376-FC8CE08461D5}">
      <text>
        <r>
          <rPr>
            <b/>
            <sz val="9"/>
            <color indexed="81"/>
            <rFont val="Arial"/>
            <family val="2"/>
          </rPr>
          <t xml:space="preserve">Hildebrand Note:
</t>
        </r>
        <r>
          <rPr>
            <sz val="9"/>
            <color indexed="81"/>
            <rFont val="Arial"/>
            <family val="2"/>
          </rPr>
          <t>Enter ATP ceiling amount on day of issuance. 
Enter ATP increases as separate line item(s) on day of amended ATP.
Adjust to final cost upon certification of final Invoice.
Check Prior entries to avoid double-counting.</t>
        </r>
        <r>
          <rPr>
            <b/>
            <sz val="9"/>
            <color indexed="81"/>
            <rFont val="Tahoma"/>
            <family val="2"/>
          </rPr>
          <t xml:space="preserve">
</t>
        </r>
        <r>
          <rPr>
            <sz val="9"/>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Irvin, David E MSTC</author>
    <author>Hildebrand</author>
    <author>Microsoft Office User</author>
  </authors>
  <commentList>
    <comment ref="A6" authorId="0" shapeId="0" xr:uid="{565F190A-22D1-446E-A3B5-271D36537613}">
      <text>
        <r>
          <rPr>
            <sz val="9"/>
            <color indexed="81"/>
            <rFont val="Tahoma"/>
            <family val="2"/>
          </rPr>
          <t xml:space="preserve">
</t>
        </r>
      </text>
    </comment>
    <comment ref="C6" authorId="0" shapeId="0" xr:uid="{D751AB15-A643-4F67-AA8D-8A9DAE8C0F27}">
      <text>
        <r>
          <rPr>
            <b/>
            <sz val="9"/>
            <color rgb="FF000000"/>
            <rFont val="Arial"/>
            <family val="2"/>
          </rPr>
          <t xml:space="preserve">Hildebrand Note: 
</t>
        </r>
        <r>
          <rPr>
            <b/>
            <sz val="9"/>
            <color rgb="FF000000"/>
            <rFont val="Arial"/>
            <family val="2"/>
          </rPr>
          <t>Duty status</t>
        </r>
        <r>
          <rPr>
            <sz val="9"/>
            <color rgb="FF000000"/>
            <rFont val="Arial"/>
            <family val="2"/>
          </rPr>
          <t xml:space="preserve">
</t>
        </r>
        <r>
          <rPr>
            <sz val="9"/>
            <color rgb="FF000000"/>
            <rFont val="Arial"/>
            <family val="2"/>
          </rPr>
          <t xml:space="preserve">A=Active 
</t>
        </r>
        <r>
          <rPr>
            <sz val="9"/>
            <color rgb="FF000000"/>
            <rFont val="Arial"/>
            <family val="2"/>
          </rPr>
          <t xml:space="preserve">R=Reserve 
</t>
        </r>
        <r>
          <rPr>
            <sz val="9"/>
            <color rgb="FF000000"/>
            <rFont val="Arial"/>
            <family val="2"/>
          </rPr>
          <t>C=Civilian</t>
        </r>
      </text>
    </comment>
    <comment ref="D6" authorId="0" shapeId="0" xr:uid="{CAB3E6CE-7C76-413B-9DB5-1663D3C5A3BC}">
      <text>
        <r>
          <rPr>
            <b/>
            <sz val="9"/>
            <color indexed="81"/>
            <rFont val="Arial"/>
            <family val="2"/>
          </rPr>
          <t>Hildebrand Note:</t>
        </r>
        <r>
          <rPr>
            <sz val="9"/>
            <color indexed="81"/>
            <rFont val="Arial"/>
            <family val="2"/>
          </rPr>
          <t xml:space="preserve">
Member's parent Unit</t>
        </r>
        <r>
          <rPr>
            <sz val="9"/>
            <color indexed="81"/>
            <rFont val="Tahoma"/>
            <charset val="1"/>
          </rPr>
          <t>.</t>
        </r>
      </text>
    </comment>
    <comment ref="G6" authorId="0" shapeId="0" xr:uid="{CD8E4268-93BB-4A59-B5E2-223078AE08CB}">
      <text>
        <r>
          <rPr>
            <b/>
            <sz val="9"/>
            <color indexed="81"/>
            <rFont val="Arial"/>
            <family val="2"/>
          </rPr>
          <t xml:space="preserve">Hildebrand Note:
</t>
        </r>
        <r>
          <rPr>
            <sz val="9"/>
            <color indexed="81"/>
            <rFont val="Arial"/>
            <family val="2"/>
          </rPr>
          <t>12 Hour Maximum per day.</t>
        </r>
        <r>
          <rPr>
            <sz val="9"/>
            <color indexed="81"/>
            <rFont val="Tahoma"/>
            <charset val="1"/>
          </rPr>
          <t xml:space="preserve">
</t>
        </r>
      </text>
    </comment>
    <comment ref="C47" authorId="1" shapeId="0" xr:uid="{8E744A9A-D7E4-4E46-ABC7-A4C483118A67}">
      <text>
        <r>
          <rPr>
            <b/>
            <sz val="9"/>
            <color rgb="FF000000"/>
            <rFont val="Arial"/>
            <family val="2"/>
          </rPr>
          <t>Hildebrand Note:</t>
        </r>
        <r>
          <rPr>
            <sz val="9"/>
            <color rgb="FF000000"/>
            <rFont val="Arial"/>
            <family val="2"/>
          </rPr>
          <t xml:space="preserve">
</t>
        </r>
        <r>
          <rPr>
            <sz val="9"/>
            <color rgb="FF000000"/>
            <rFont val="Arial"/>
            <family val="2"/>
          </rPr>
          <t>Include Airframe tailnumber</t>
        </r>
      </text>
    </comment>
    <comment ref="C53" authorId="1" shapeId="0" xr:uid="{705673C9-DD82-47AE-B607-8786CA7AAD42}">
      <text>
        <r>
          <rPr>
            <b/>
            <sz val="9"/>
            <color rgb="FF000000"/>
            <rFont val="Arial"/>
            <family val="2"/>
          </rPr>
          <t>Hildebrand Note:</t>
        </r>
        <r>
          <rPr>
            <sz val="9"/>
            <color rgb="FF000000"/>
            <rFont val="Arial"/>
            <family val="2"/>
          </rPr>
          <t xml:space="preserve">
</t>
        </r>
        <r>
          <rPr>
            <sz val="9"/>
            <color rgb="FF000000"/>
            <rFont val="Arial"/>
            <family val="2"/>
          </rPr>
          <t>Include boat hull number.</t>
        </r>
      </text>
    </comment>
    <comment ref="C59" authorId="1" shapeId="0" xr:uid="{7FC22BBD-919A-4B4D-B2C9-AA624B662A34}">
      <text>
        <r>
          <rPr>
            <b/>
            <sz val="9"/>
            <color rgb="FF000000"/>
            <rFont val="Arial"/>
            <family val="2"/>
          </rPr>
          <t>Hildebrand Note:</t>
        </r>
        <r>
          <rPr>
            <sz val="9"/>
            <color rgb="FF000000"/>
            <rFont val="Arial"/>
            <family val="2"/>
          </rPr>
          <t xml:space="preserve">
</t>
        </r>
        <r>
          <rPr>
            <sz val="9"/>
            <color rgb="FF000000"/>
            <rFont val="Arial"/>
            <family val="2"/>
          </rPr>
          <t>Include Cutter name and/or hull number.</t>
        </r>
      </text>
    </comment>
    <comment ref="D65" authorId="0" shapeId="0" xr:uid="{1E6E98F5-6C16-4391-9AD2-B051699001E1}">
      <text>
        <r>
          <rPr>
            <b/>
            <sz val="9"/>
            <color rgb="FF000000"/>
            <rFont val="Arial"/>
            <family val="2"/>
          </rPr>
          <t xml:space="preserve">Hildebrand Note:
</t>
        </r>
        <r>
          <rPr>
            <sz val="9"/>
            <color rgb="FF000000"/>
            <rFont val="Arial"/>
            <family val="2"/>
          </rPr>
          <t>The rate basis for all equipment is Hours except for eMICP and MCV, which are Daily.</t>
        </r>
      </text>
    </comment>
    <comment ref="A84" authorId="1" shapeId="0" xr:uid="{9CAEC0A7-B93A-4C9B-87E5-261E5786358A}">
      <text>
        <r>
          <rPr>
            <b/>
            <sz val="9"/>
            <color rgb="FF000000"/>
            <rFont val="Arial"/>
            <family val="2"/>
          </rPr>
          <t>Hildebrand Note:</t>
        </r>
        <r>
          <rPr>
            <sz val="9"/>
            <color rgb="FF000000"/>
            <rFont val="Arial"/>
            <family val="2"/>
          </rPr>
          <t xml:space="preserve">
</t>
        </r>
        <r>
          <rPr>
            <sz val="9"/>
            <color rgb="FF000000"/>
            <rFont val="Arial"/>
            <family val="2"/>
          </rPr>
          <t>Traveler is required to provide a TVS upon his return to home unit.  No exceptions.</t>
        </r>
      </text>
    </comment>
    <comment ref="G84" authorId="1" shapeId="0" xr:uid="{0DCC5223-F5CA-4C7E-8CB5-0D3E83C70999}">
      <text>
        <r>
          <rPr>
            <b/>
            <sz val="9"/>
            <color rgb="FF000000"/>
            <rFont val="Arial"/>
            <family val="2"/>
          </rPr>
          <t>Hildebrand Note:</t>
        </r>
        <r>
          <rPr>
            <sz val="9"/>
            <color rgb="FF000000"/>
            <rFont val="Arial"/>
            <family val="2"/>
          </rPr>
          <t xml:space="preserve">
</t>
        </r>
        <r>
          <rPr>
            <sz val="9"/>
            <color rgb="FF000000"/>
            <rFont val="Arial"/>
            <family val="2"/>
          </rPr>
          <t xml:space="preserve">Enter obligation cost at time of issued orders. 
</t>
        </r>
        <r>
          <rPr>
            <sz val="9"/>
            <color rgb="FF000000"/>
            <rFont val="Arial"/>
            <family val="2"/>
          </rPr>
          <t xml:space="preserve">
</t>
        </r>
        <r>
          <rPr>
            <sz val="9"/>
            <color rgb="FF000000"/>
            <rFont val="Arial"/>
            <family val="2"/>
          </rPr>
          <t>After final travel claim adjust to final cost.</t>
        </r>
      </text>
    </comment>
    <comment ref="A91" authorId="2" shapeId="0" xr:uid="{CB67F866-BD05-4126-861B-BD6DF664291F}">
      <text>
        <r>
          <rPr>
            <b/>
            <sz val="8"/>
            <color rgb="FF000000"/>
            <rFont val="Arial"/>
            <family val="34"/>
          </rPr>
          <t xml:space="preserve">Hildebrand Note:
</t>
        </r>
        <r>
          <rPr>
            <sz val="8"/>
            <color rgb="FF000000"/>
            <rFont val="Arial"/>
            <family val="34"/>
          </rPr>
          <t>When Reservist Personnel are activated enter their Salary Obligation information. Update with final cost upon end of orders.</t>
        </r>
        <r>
          <rPr>
            <sz val="8"/>
            <color rgb="FF000000"/>
            <rFont val="Arial"/>
            <family val="34"/>
          </rPr>
          <t xml:space="preserve">
</t>
        </r>
      </text>
    </comment>
    <comment ref="G105" authorId="0" shapeId="0" xr:uid="{F6EBE53A-F250-417D-89A4-0AB4402804D3}">
      <text>
        <r>
          <rPr>
            <b/>
            <sz val="9"/>
            <color indexed="81"/>
            <rFont val="Arial"/>
            <family val="2"/>
          </rPr>
          <t xml:space="preserve">Hildebrand Note:
</t>
        </r>
        <r>
          <rPr>
            <sz val="9"/>
            <color indexed="81"/>
            <rFont val="Arial"/>
            <family val="2"/>
          </rPr>
          <t>Enter PRFA obligation cost on day of issuance. 
Enter amendment costs as separate line item(s) on day of obligation.
Adjust to final cost upon certification of SF-1080.
Check Prior entries to avoid double-counting.</t>
        </r>
        <r>
          <rPr>
            <sz val="9"/>
            <color indexed="81"/>
            <rFont val="Tahoma"/>
            <family val="2"/>
          </rPr>
          <t xml:space="preserve">
</t>
        </r>
      </text>
    </comment>
    <comment ref="G112" authorId="0" shapeId="0" xr:uid="{0F0FDD26-6CBF-4F59-818A-8AC83D277595}">
      <text>
        <r>
          <rPr>
            <b/>
            <sz val="9"/>
            <color indexed="81"/>
            <rFont val="Arial"/>
            <family val="2"/>
          </rPr>
          <t xml:space="preserve">Hildebrand Note:
</t>
        </r>
        <r>
          <rPr>
            <sz val="9"/>
            <color indexed="81"/>
            <rFont val="Arial"/>
            <family val="2"/>
          </rPr>
          <t>Enter MIPR obligation cost on day of issuance. 
Enter amendment costs as separate line item(s) on day of obligation.
Adjust to final cost upon certification of final cost documentation.
Check Prior entries to avoid double-counting.</t>
        </r>
        <r>
          <rPr>
            <sz val="9"/>
            <color indexed="81"/>
            <rFont val="Tahoma"/>
            <family val="2"/>
          </rPr>
          <t xml:space="preserve">
</t>
        </r>
      </text>
    </comment>
    <comment ref="G119" authorId="0" shapeId="0" xr:uid="{53860D41-B6BD-4D25-B821-E24CAF57F832}">
      <text>
        <r>
          <rPr>
            <b/>
            <sz val="9"/>
            <color indexed="81"/>
            <rFont val="Arial"/>
            <family val="2"/>
          </rPr>
          <t xml:space="preserve">Hildebrand Note:
</t>
        </r>
        <r>
          <rPr>
            <sz val="9"/>
            <color indexed="81"/>
            <rFont val="Arial"/>
            <family val="2"/>
          </rPr>
          <t>Enter ATP ceiling amount on day of issuance. 
Enter ATP increases as separate line item(s) on day of amended ATP.
Adjust to final cost upon certification of final Invoice.
Check Prior entries to avoid double-counting.</t>
        </r>
        <r>
          <rPr>
            <b/>
            <sz val="9"/>
            <color indexed="81"/>
            <rFont val="Tahoma"/>
            <family val="2"/>
          </rPr>
          <t xml:space="preserve">
</t>
        </r>
        <r>
          <rPr>
            <sz val="9"/>
            <color indexed="81"/>
            <rFont val="Tahoma"/>
            <family val="2"/>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Irvin, David E MSTC</author>
    <author>Hildebrand</author>
    <author>Microsoft Office User</author>
  </authors>
  <commentList>
    <comment ref="A6" authorId="0" shapeId="0" xr:uid="{49D1D6C9-074D-442D-8904-E420A110659B}">
      <text>
        <r>
          <rPr>
            <sz val="9"/>
            <color indexed="81"/>
            <rFont val="Tahoma"/>
            <family val="2"/>
          </rPr>
          <t xml:space="preserve">
</t>
        </r>
      </text>
    </comment>
    <comment ref="C6" authorId="0" shapeId="0" xr:uid="{518AC9DF-9B21-4F11-841B-D43C8788AA0D}">
      <text>
        <r>
          <rPr>
            <b/>
            <sz val="9"/>
            <color rgb="FF000000"/>
            <rFont val="Arial"/>
            <family val="2"/>
          </rPr>
          <t xml:space="preserve">Hildebrand Note: 
</t>
        </r>
        <r>
          <rPr>
            <b/>
            <sz val="9"/>
            <color rgb="FF000000"/>
            <rFont val="Arial"/>
            <family val="2"/>
          </rPr>
          <t>Duty status</t>
        </r>
        <r>
          <rPr>
            <sz val="9"/>
            <color rgb="FF000000"/>
            <rFont val="Arial"/>
            <family val="2"/>
          </rPr>
          <t xml:space="preserve">
</t>
        </r>
        <r>
          <rPr>
            <sz val="9"/>
            <color rgb="FF000000"/>
            <rFont val="Arial"/>
            <family val="2"/>
          </rPr>
          <t xml:space="preserve">A=Active 
</t>
        </r>
        <r>
          <rPr>
            <sz val="9"/>
            <color rgb="FF000000"/>
            <rFont val="Arial"/>
            <family val="2"/>
          </rPr>
          <t xml:space="preserve">R=Reserve 
</t>
        </r>
        <r>
          <rPr>
            <sz val="9"/>
            <color rgb="FF000000"/>
            <rFont val="Arial"/>
            <family val="2"/>
          </rPr>
          <t>C=Civilian</t>
        </r>
      </text>
    </comment>
    <comment ref="D6" authorId="0" shapeId="0" xr:uid="{23977F03-CCB8-4FD3-9053-8EE76EE97B2F}">
      <text>
        <r>
          <rPr>
            <b/>
            <sz val="9"/>
            <color indexed="81"/>
            <rFont val="Arial"/>
            <family val="2"/>
          </rPr>
          <t>Hildebrand Note:</t>
        </r>
        <r>
          <rPr>
            <sz val="9"/>
            <color indexed="81"/>
            <rFont val="Arial"/>
            <family val="2"/>
          </rPr>
          <t xml:space="preserve">
Member's parent Unit</t>
        </r>
        <r>
          <rPr>
            <sz val="9"/>
            <color indexed="81"/>
            <rFont val="Tahoma"/>
            <charset val="1"/>
          </rPr>
          <t>.</t>
        </r>
      </text>
    </comment>
    <comment ref="G6" authorId="0" shapeId="0" xr:uid="{69AD183C-A30F-40BA-9955-B6B4B9C40979}">
      <text>
        <r>
          <rPr>
            <b/>
            <sz val="9"/>
            <color indexed="81"/>
            <rFont val="Arial"/>
            <family val="2"/>
          </rPr>
          <t xml:space="preserve">Hildebrand Note:
</t>
        </r>
        <r>
          <rPr>
            <sz val="9"/>
            <color indexed="81"/>
            <rFont val="Arial"/>
            <family val="2"/>
          </rPr>
          <t>12 Hour Maximum per day.</t>
        </r>
        <r>
          <rPr>
            <sz val="9"/>
            <color indexed="81"/>
            <rFont val="Tahoma"/>
            <charset val="1"/>
          </rPr>
          <t xml:space="preserve">
</t>
        </r>
      </text>
    </comment>
    <comment ref="C47" authorId="1" shapeId="0" xr:uid="{08504B2D-7A9F-4584-812C-68FE8405BC6F}">
      <text>
        <r>
          <rPr>
            <b/>
            <sz val="9"/>
            <color rgb="FF000000"/>
            <rFont val="Arial"/>
            <family val="2"/>
          </rPr>
          <t>Hildebrand Note:</t>
        </r>
        <r>
          <rPr>
            <sz val="9"/>
            <color rgb="FF000000"/>
            <rFont val="Arial"/>
            <family val="2"/>
          </rPr>
          <t xml:space="preserve">
</t>
        </r>
        <r>
          <rPr>
            <sz val="9"/>
            <color rgb="FF000000"/>
            <rFont val="Arial"/>
            <family val="2"/>
          </rPr>
          <t>Include Airframe tailnumber</t>
        </r>
      </text>
    </comment>
    <comment ref="C53" authorId="1" shapeId="0" xr:uid="{B07A9ECA-8D0F-45DB-81A1-7A7B00A6DF71}">
      <text>
        <r>
          <rPr>
            <b/>
            <sz val="9"/>
            <color rgb="FF000000"/>
            <rFont val="Arial"/>
            <family val="2"/>
          </rPr>
          <t>Hildebrand Note:</t>
        </r>
        <r>
          <rPr>
            <sz val="9"/>
            <color rgb="FF000000"/>
            <rFont val="Arial"/>
            <family val="2"/>
          </rPr>
          <t xml:space="preserve">
</t>
        </r>
        <r>
          <rPr>
            <sz val="9"/>
            <color rgb="FF000000"/>
            <rFont val="Arial"/>
            <family val="2"/>
          </rPr>
          <t>Include boat hull number.</t>
        </r>
      </text>
    </comment>
    <comment ref="C59" authorId="1" shapeId="0" xr:uid="{A1B246AC-D4A4-4333-9F94-1FC018E6F812}">
      <text>
        <r>
          <rPr>
            <b/>
            <sz val="9"/>
            <color rgb="FF000000"/>
            <rFont val="Arial"/>
            <family val="2"/>
          </rPr>
          <t>Hildebrand Note:</t>
        </r>
        <r>
          <rPr>
            <sz val="9"/>
            <color rgb="FF000000"/>
            <rFont val="Arial"/>
            <family val="2"/>
          </rPr>
          <t xml:space="preserve">
</t>
        </r>
        <r>
          <rPr>
            <sz val="9"/>
            <color rgb="FF000000"/>
            <rFont val="Arial"/>
            <family val="2"/>
          </rPr>
          <t>Include Cutter name and/or hull number.</t>
        </r>
      </text>
    </comment>
    <comment ref="D65" authorId="0" shapeId="0" xr:uid="{9785BDDE-F12C-4CE2-BA4C-8E46C220B482}">
      <text>
        <r>
          <rPr>
            <b/>
            <sz val="9"/>
            <color rgb="FF000000"/>
            <rFont val="Arial"/>
            <family val="2"/>
          </rPr>
          <t xml:space="preserve">Hildebrand Note:
</t>
        </r>
        <r>
          <rPr>
            <sz val="9"/>
            <color rgb="FF000000"/>
            <rFont val="Arial"/>
            <family val="2"/>
          </rPr>
          <t>The rate basis for all equipment is Hours except for eMICP and MCV, which are Daily.</t>
        </r>
      </text>
    </comment>
    <comment ref="A84" authorId="1" shapeId="0" xr:uid="{02B74EBC-8C31-4081-9A2D-BAF562C55BAD}">
      <text>
        <r>
          <rPr>
            <b/>
            <sz val="9"/>
            <color rgb="FF000000"/>
            <rFont val="Arial"/>
            <family val="2"/>
          </rPr>
          <t>Hildebrand Note:</t>
        </r>
        <r>
          <rPr>
            <sz val="9"/>
            <color rgb="FF000000"/>
            <rFont val="Arial"/>
            <family val="2"/>
          </rPr>
          <t xml:space="preserve">
</t>
        </r>
        <r>
          <rPr>
            <sz val="9"/>
            <color rgb="FF000000"/>
            <rFont val="Arial"/>
            <family val="2"/>
          </rPr>
          <t>Traveler is required to provide a TVS upon his return to home unit.  No exceptions.</t>
        </r>
      </text>
    </comment>
    <comment ref="G84" authorId="1" shapeId="0" xr:uid="{69E5F738-D7F3-4847-9EC0-792C02894638}">
      <text>
        <r>
          <rPr>
            <b/>
            <sz val="9"/>
            <color rgb="FF000000"/>
            <rFont val="Arial"/>
            <family val="2"/>
          </rPr>
          <t>Hildebrand Note:</t>
        </r>
        <r>
          <rPr>
            <sz val="9"/>
            <color rgb="FF000000"/>
            <rFont val="Arial"/>
            <family val="2"/>
          </rPr>
          <t xml:space="preserve">
</t>
        </r>
        <r>
          <rPr>
            <sz val="9"/>
            <color rgb="FF000000"/>
            <rFont val="Arial"/>
            <family val="2"/>
          </rPr>
          <t xml:space="preserve">Enter obligation cost at time of issued orders. 
</t>
        </r>
        <r>
          <rPr>
            <sz val="9"/>
            <color rgb="FF000000"/>
            <rFont val="Arial"/>
            <family val="2"/>
          </rPr>
          <t xml:space="preserve">
</t>
        </r>
        <r>
          <rPr>
            <sz val="9"/>
            <color rgb="FF000000"/>
            <rFont val="Arial"/>
            <family val="2"/>
          </rPr>
          <t>After final travel claim adjust to final cost.</t>
        </r>
      </text>
    </comment>
    <comment ref="A91" authorId="2" shapeId="0" xr:uid="{339F0AD1-0F57-40E3-A5A5-A9519B07A413}">
      <text>
        <r>
          <rPr>
            <b/>
            <sz val="8"/>
            <color rgb="FF000000"/>
            <rFont val="Arial"/>
            <family val="34"/>
          </rPr>
          <t xml:space="preserve">Hildebrand Note:
</t>
        </r>
        <r>
          <rPr>
            <sz val="8"/>
            <color rgb="FF000000"/>
            <rFont val="Arial"/>
            <family val="34"/>
          </rPr>
          <t>When Reservist Personnel are activated enter their Salary Obligation information. Update with final cost upon end of orders.</t>
        </r>
        <r>
          <rPr>
            <sz val="8"/>
            <color rgb="FF000000"/>
            <rFont val="Arial"/>
            <family val="34"/>
          </rPr>
          <t xml:space="preserve">
</t>
        </r>
      </text>
    </comment>
    <comment ref="G105" authorId="0" shapeId="0" xr:uid="{60398853-26AF-40C7-B157-DAE37BB4AD93}">
      <text>
        <r>
          <rPr>
            <b/>
            <sz val="9"/>
            <color indexed="81"/>
            <rFont val="Arial"/>
            <family val="2"/>
          </rPr>
          <t xml:space="preserve">Hildebrand Note:
</t>
        </r>
        <r>
          <rPr>
            <sz val="9"/>
            <color indexed="81"/>
            <rFont val="Arial"/>
            <family val="2"/>
          </rPr>
          <t>Enter PRFA obligation cost on day of issuance. 
Enter amendment costs as separate line item(s) on day of obligation.
Adjust to final cost upon certification of SF-1080.
Check Prior entries to avoid double-counting.</t>
        </r>
        <r>
          <rPr>
            <sz val="9"/>
            <color indexed="81"/>
            <rFont val="Tahoma"/>
            <family val="2"/>
          </rPr>
          <t xml:space="preserve">
</t>
        </r>
      </text>
    </comment>
    <comment ref="G112" authorId="0" shapeId="0" xr:uid="{6A60F8CC-0B66-4BBD-BF8F-68A5E2BEC8D8}">
      <text>
        <r>
          <rPr>
            <b/>
            <sz val="9"/>
            <color indexed="81"/>
            <rFont val="Arial"/>
            <family val="2"/>
          </rPr>
          <t xml:space="preserve">Hildebrand Note:
</t>
        </r>
        <r>
          <rPr>
            <sz val="9"/>
            <color indexed="81"/>
            <rFont val="Arial"/>
            <family val="2"/>
          </rPr>
          <t>Enter MIPR obligation cost on day of issuance. 
Enter amendment costs as separate line item(s) on day of obligation.
Adjust to final cost upon certification of final cost documentation.
Check Prior entries to avoid double-counting.</t>
        </r>
        <r>
          <rPr>
            <sz val="9"/>
            <color indexed="81"/>
            <rFont val="Tahoma"/>
            <family val="2"/>
          </rPr>
          <t xml:space="preserve">
</t>
        </r>
      </text>
    </comment>
    <comment ref="G119" authorId="0" shapeId="0" xr:uid="{4A69C2EF-ED6A-4DFA-8E94-EBE2B846DC3A}">
      <text>
        <r>
          <rPr>
            <b/>
            <sz val="9"/>
            <color indexed="81"/>
            <rFont val="Arial"/>
            <family val="2"/>
          </rPr>
          <t xml:space="preserve">Hildebrand Note:
</t>
        </r>
        <r>
          <rPr>
            <sz val="9"/>
            <color indexed="81"/>
            <rFont val="Arial"/>
            <family val="2"/>
          </rPr>
          <t>Enter ATP ceiling amount on day of issuance. 
Enter ATP increases as separate line item(s) on day of amended ATP.
Adjust to final cost upon certification of final Invoice.
Check Prior entries to avoid double-counting.</t>
        </r>
        <r>
          <rPr>
            <b/>
            <sz val="9"/>
            <color indexed="81"/>
            <rFont val="Tahoma"/>
            <family val="2"/>
          </rPr>
          <t xml:space="preserve">
</t>
        </r>
        <r>
          <rPr>
            <sz val="9"/>
            <color indexed="81"/>
            <rFont val="Tahoma"/>
            <family val="2"/>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Irvin, David E MSTC</author>
    <author>Hildebrand</author>
    <author>Microsoft Office User</author>
  </authors>
  <commentList>
    <comment ref="A6" authorId="0" shapeId="0" xr:uid="{6C052A35-1886-49A6-8F83-55C6328D5FBF}">
      <text>
        <r>
          <rPr>
            <sz val="9"/>
            <color indexed="81"/>
            <rFont val="Tahoma"/>
            <family val="2"/>
          </rPr>
          <t xml:space="preserve">
</t>
        </r>
      </text>
    </comment>
    <comment ref="C6" authorId="0" shapeId="0" xr:uid="{FD45242A-E81F-4BD2-9B19-16932CEF2AD7}">
      <text>
        <r>
          <rPr>
            <b/>
            <sz val="9"/>
            <color rgb="FF000000"/>
            <rFont val="Arial"/>
            <family val="2"/>
          </rPr>
          <t xml:space="preserve">Hildebrand Note: 
</t>
        </r>
        <r>
          <rPr>
            <b/>
            <sz val="9"/>
            <color rgb="FF000000"/>
            <rFont val="Arial"/>
            <family val="2"/>
          </rPr>
          <t>Duty status</t>
        </r>
        <r>
          <rPr>
            <sz val="9"/>
            <color rgb="FF000000"/>
            <rFont val="Arial"/>
            <family val="2"/>
          </rPr>
          <t xml:space="preserve">
</t>
        </r>
        <r>
          <rPr>
            <sz val="9"/>
            <color rgb="FF000000"/>
            <rFont val="Arial"/>
            <family val="2"/>
          </rPr>
          <t xml:space="preserve">A=Active 
</t>
        </r>
        <r>
          <rPr>
            <sz val="9"/>
            <color rgb="FF000000"/>
            <rFont val="Arial"/>
            <family val="2"/>
          </rPr>
          <t xml:space="preserve">R=Reserve 
</t>
        </r>
        <r>
          <rPr>
            <sz val="9"/>
            <color rgb="FF000000"/>
            <rFont val="Arial"/>
            <family val="2"/>
          </rPr>
          <t>C=Civilian</t>
        </r>
      </text>
    </comment>
    <comment ref="D6" authorId="0" shapeId="0" xr:uid="{074EEBFD-487D-40EE-8FFB-048103A45DCB}">
      <text>
        <r>
          <rPr>
            <b/>
            <sz val="9"/>
            <color indexed="81"/>
            <rFont val="Arial"/>
            <family val="2"/>
          </rPr>
          <t>Hildebrand Note:</t>
        </r>
        <r>
          <rPr>
            <sz val="9"/>
            <color indexed="81"/>
            <rFont val="Arial"/>
            <family val="2"/>
          </rPr>
          <t xml:space="preserve">
Member's parent Unit</t>
        </r>
        <r>
          <rPr>
            <sz val="9"/>
            <color indexed="81"/>
            <rFont val="Tahoma"/>
            <charset val="1"/>
          </rPr>
          <t>.</t>
        </r>
      </text>
    </comment>
    <comment ref="G6" authorId="0" shapeId="0" xr:uid="{368C5CC7-4250-4906-9E7C-9727187A5E8A}">
      <text>
        <r>
          <rPr>
            <b/>
            <sz val="9"/>
            <color indexed="81"/>
            <rFont val="Arial"/>
            <family val="2"/>
          </rPr>
          <t xml:space="preserve">Hildebrand Note:
</t>
        </r>
        <r>
          <rPr>
            <sz val="9"/>
            <color indexed="81"/>
            <rFont val="Arial"/>
            <family val="2"/>
          </rPr>
          <t>12 Hour Maximum per day.</t>
        </r>
        <r>
          <rPr>
            <sz val="9"/>
            <color indexed="81"/>
            <rFont val="Tahoma"/>
            <charset val="1"/>
          </rPr>
          <t xml:space="preserve">
</t>
        </r>
      </text>
    </comment>
    <comment ref="C47" authorId="1" shapeId="0" xr:uid="{BA1C6E3E-3D66-4315-BEFB-0254F7EA9B93}">
      <text>
        <r>
          <rPr>
            <b/>
            <sz val="9"/>
            <color rgb="FF000000"/>
            <rFont val="Arial"/>
            <family val="2"/>
          </rPr>
          <t>Hildebrand Note:</t>
        </r>
        <r>
          <rPr>
            <sz val="9"/>
            <color rgb="FF000000"/>
            <rFont val="Arial"/>
            <family val="2"/>
          </rPr>
          <t xml:space="preserve">
</t>
        </r>
        <r>
          <rPr>
            <sz val="9"/>
            <color rgb="FF000000"/>
            <rFont val="Arial"/>
            <family val="2"/>
          </rPr>
          <t>Include Airframe tailnumber</t>
        </r>
      </text>
    </comment>
    <comment ref="C53" authorId="1" shapeId="0" xr:uid="{2200D2CE-768E-4733-A170-065BA5DD8A8B}">
      <text>
        <r>
          <rPr>
            <b/>
            <sz val="9"/>
            <color rgb="FF000000"/>
            <rFont val="Arial"/>
            <family val="2"/>
          </rPr>
          <t>Hildebrand Note:</t>
        </r>
        <r>
          <rPr>
            <sz val="9"/>
            <color rgb="FF000000"/>
            <rFont val="Arial"/>
            <family val="2"/>
          </rPr>
          <t xml:space="preserve">
</t>
        </r>
        <r>
          <rPr>
            <sz val="9"/>
            <color rgb="FF000000"/>
            <rFont val="Arial"/>
            <family val="2"/>
          </rPr>
          <t>Include boat hull number.</t>
        </r>
      </text>
    </comment>
    <comment ref="C59" authorId="1" shapeId="0" xr:uid="{1C51791B-E0BF-4A38-94DF-71C4C46165EA}">
      <text>
        <r>
          <rPr>
            <b/>
            <sz val="9"/>
            <color rgb="FF000000"/>
            <rFont val="Arial"/>
            <family val="2"/>
          </rPr>
          <t>Hildebrand Note:</t>
        </r>
        <r>
          <rPr>
            <sz val="9"/>
            <color rgb="FF000000"/>
            <rFont val="Arial"/>
            <family val="2"/>
          </rPr>
          <t xml:space="preserve">
</t>
        </r>
        <r>
          <rPr>
            <sz val="9"/>
            <color rgb="FF000000"/>
            <rFont val="Arial"/>
            <family val="2"/>
          </rPr>
          <t>Include Cutter name and/or hull number.</t>
        </r>
      </text>
    </comment>
    <comment ref="D65" authorId="0" shapeId="0" xr:uid="{3B6ADE2A-F527-4D87-8EFA-F30A40C9AB75}">
      <text>
        <r>
          <rPr>
            <b/>
            <sz val="9"/>
            <color rgb="FF000000"/>
            <rFont val="Arial"/>
            <family val="2"/>
          </rPr>
          <t xml:space="preserve">Hildebrand Note:
</t>
        </r>
        <r>
          <rPr>
            <sz val="9"/>
            <color rgb="FF000000"/>
            <rFont val="Arial"/>
            <family val="2"/>
          </rPr>
          <t>The rate basis for all equipment is Hours except for eMICP and MCV, which are Daily.</t>
        </r>
      </text>
    </comment>
    <comment ref="A84" authorId="1" shapeId="0" xr:uid="{387EA13B-9C0C-4B0A-A528-7A3275BF042D}">
      <text>
        <r>
          <rPr>
            <b/>
            <sz val="9"/>
            <color rgb="FF000000"/>
            <rFont val="Arial"/>
            <family val="2"/>
          </rPr>
          <t>Hildebrand Note:</t>
        </r>
        <r>
          <rPr>
            <sz val="9"/>
            <color rgb="FF000000"/>
            <rFont val="Arial"/>
            <family val="2"/>
          </rPr>
          <t xml:space="preserve">
</t>
        </r>
        <r>
          <rPr>
            <sz val="9"/>
            <color rgb="FF000000"/>
            <rFont val="Arial"/>
            <family val="2"/>
          </rPr>
          <t>Traveler is required to provide a TVS upon his return to home unit.  No exceptions.</t>
        </r>
      </text>
    </comment>
    <comment ref="G84" authorId="1" shapeId="0" xr:uid="{6BE7CCBF-72A3-4CED-9DD8-CDCC8847316D}">
      <text>
        <r>
          <rPr>
            <b/>
            <sz val="9"/>
            <color rgb="FF000000"/>
            <rFont val="Arial"/>
            <family val="2"/>
          </rPr>
          <t>Hildebrand Note:</t>
        </r>
        <r>
          <rPr>
            <sz val="9"/>
            <color rgb="FF000000"/>
            <rFont val="Arial"/>
            <family val="2"/>
          </rPr>
          <t xml:space="preserve">
</t>
        </r>
        <r>
          <rPr>
            <sz val="9"/>
            <color rgb="FF000000"/>
            <rFont val="Arial"/>
            <family val="2"/>
          </rPr>
          <t xml:space="preserve">Enter obligation cost at time of issued orders. 
</t>
        </r>
        <r>
          <rPr>
            <sz val="9"/>
            <color rgb="FF000000"/>
            <rFont val="Arial"/>
            <family val="2"/>
          </rPr>
          <t xml:space="preserve">
</t>
        </r>
        <r>
          <rPr>
            <sz val="9"/>
            <color rgb="FF000000"/>
            <rFont val="Arial"/>
            <family val="2"/>
          </rPr>
          <t>After final travel claim adjust to final cost.</t>
        </r>
      </text>
    </comment>
    <comment ref="A91" authorId="2" shapeId="0" xr:uid="{A4D743DB-5D63-4A26-8DCC-68C7CEC80B75}">
      <text>
        <r>
          <rPr>
            <b/>
            <sz val="8"/>
            <color rgb="FF000000"/>
            <rFont val="Arial"/>
            <family val="34"/>
          </rPr>
          <t xml:space="preserve">Hildebrand Note:
</t>
        </r>
        <r>
          <rPr>
            <sz val="8"/>
            <color rgb="FF000000"/>
            <rFont val="Arial"/>
            <family val="34"/>
          </rPr>
          <t>When Reservist Personnel are activated enter their Salary Obligation information. Update with final cost upon end of orders.</t>
        </r>
        <r>
          <rPr>
            <sz val="8"/>
            <color rgb="FF000000"/>
            <rFont val="Arial"/>
            <family val="34"/>
          </rPr>
          <t xml:space="preserve">
</t>
        </r>
      </text>
    </comment>
    <comment ref="G105" authorId="0" shapeId="0" xr:uid="{8963DDE1-DD42-4567-B870-40BEEB29D769}">
      <text>
        <r>
          <rPr>
            <b/>
            <sz val="9"/>
            <color indexed="81"/>
            <rFont val="Arial"/>
            <family val="2"/>
          </rPr>
          <t xml:space="preserve">Hildebrand Note:
</t>
        </r>
        <r>
          <rPr>
            <sz val="9"/>
            <color indexed="81"/>
            <rFont val="Arial"/>
            <family val="2"/>
          </rPr>
          <t>Enter PRFA obligation cost on day of issuance. 
Enter amendment costs as separate line item(s) on day of obligation.
Adjust to final cost upon certification of SF-1080.
Check Prior entries to avoid double-counting.</t>
        </r>
        <r>
          <rPr>
            <sz val="9"/>
            <color indexed="81"/>
            <rFont val="Tahoma"/>
            <family val="2"/>
          </rPr>
          <t xml:space="preserve">
</t>
        </r>
      </text>
    </comment>
    <comment ref="G112" authorId="0" shapeId="0" xr:uid="{C0698381-036B-4BA4-B044-F099E52E06B6}">
      <text>
        <r>
          <rPr>
            <b/>
            <sz val="9"/>
            <color indexed="81"/>
            <rFont val="Arial"/>
            <family val="2"/>
          </rPr>
          <t xml:space="preserve">Hildebrand Note:
</t>
        </r>
        <r>
          <rPr>
            <sz val="9"/>
            <color indexed="81"/>
            <rFont val="Arial"/>
            <family val="2"/>
          </rPr>
          <t>Enter MIPR obligation cost on day of issuance. 
Enter amendment costs as separate line item(s) on day of obligation.
Adjust to final cost upon certification of final cost documentation.
Check Prior entries to avoid double-counting.</t>
        </r>
        <r>
          <rPr>
            <sz val="9"/>
            <color indexed="81"/>
            <rFont val="Tahoma"/>
            <family val="2"/>
          </rPr>
          <t xml:space="preserve">
</t>
        </r>
      </text>
    </comment>
    <comment ref="G119" authorId="0" shapeId="0" xr:uid="{8B0020A0-C9A0-495E-9FA4-A8A8E0014D67}">
      <text>
        <r>
          <rPr>
            <b/>
            <sz val="9"/>
            <color indexed="81"/>
            <rFont val="Arial"/>
            <family val="2"/>
          </rPr>
          <t xml:space="preserve">Hildebrand Note:
</t>
        </r>
        <r>
          <rPr>
            <sz val="9"/>
            <color indexed="81"/>
            <rFont val="Arial"/>
            <family val="2"/>
          </rPr>
          <t>Enter ATP ceiling amount on day of issuance. 
Enter ATP increases as separate line item(s) on day of amended ATP.
Adjust to final cost upon certification of final Invoice.
Check Prior entries to avoid double-counting.</t>
        </r>
        <r>
          <rPr>
            <b/>
            <sz val="9"/>
            <color indexed="81"/>
            <rFont val="Tahoma"/>
            <family val="2"/>
          </rPr>
          <t xml:space="preserve">
</t>
        </r>
        <r>
          <rPr>
            <sz val="9"/>
            <color indexed="81"/>
            <rFont val="Tahoma"/>
            <family val="2"/>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Irvin, David E MSTC</author>
    <author>Hildebrand</author>
    <author>Microsoft Office User</author>
  </authors>
  <commentList>
    <comment ref="A6" authorId="0" shapeId="0" xr:uid="{28FFB7C6-806C-41DC-AAEA-AE63A758D4E5}">
      <text>
        <r>
          <rPr>
            <sz val="9"/>
            <color indexed="81"/>
            <rFont val="Tahoma"/>
            <family val="2"/>
          </rPr>
          <t xml:space="preserve">
</t>
        </r>
      </text>
    </comment>
    <comment ref="C6" authorId="0" shapeId="0" xr:uid="{02EB21B1-D7DD-4EB6-BEC0-02C40440C39E}">
      <text>
        <r>
          <rPr>
            <b/>
            <sz val="9"/>
            <color rgb="FF000000"/>
            <rFont val="Arial"/>
            <family val="2"/>
          </rPr>
          <t xml:space="preserve">Hildebrand Note: 
</t>
        </r>
        <r>
          <rPr>
            <b/>
            <sz val="9"/>
            <color rgb="FF000000"/>
            <rFont val="Arial"/>
            <family val="2"/>
          </rPr>
          <t>Duty status</t>
        </r>
        <r>
          <rPr>
            <sz val="9"/>
            <color rgb="FF000000"/>
            <rFont val="Arial"/>
            <family val="2"/>
          </rPr>
          <t xml:space="preserve">
</t>
        </r>
        <r>
          <rPr>
            <sz val="9"/>
            <color rgb="FF000000"/>
            <rFont val="Arial"/>
            <family val="2"/>
          </rPr>
          <t xml:space="preserve">A=Active 
</t>
        </r>
        <r>
          <rPr>
            <sz val="9"/>
            <color rgb="FF000000"/>
            <rFont val="Arial"/>
            <family val="2"/>
          </rPr>
          <t xml:space="preserve">R=Reserve 
</t>
        </r>
        <r>
          <rPr>
            <sz val="9"/>
            <color rgb="FF000000"/>
            <rFont val="Arial"/>
            <family val="2"/>
          </rPr>
          <t>C=Civilian</t>
        </r>
      </text>
    </comment>
    <comment ref="D6" authorId="0" shapeId="0" xr:uid="{40D70FCF-4376-417B-B572-766BFD83D169}">
      <text>
        <r>
          <rPr>
            <b/>
            <sz val="9"/>
            <color indexed="81"/>
            <rFont val="Arial"/>
            <family val="2"/>
          </rPr>
          <t>Hildebrand Note:</t>
        </r>
        <r>
          <rPr>
            <sz val="9"/>
            <color indexed="81"/>
            <rFont val="Arial"/>
            <family val="2"/>
          </rPr>
          <t xml:space="preserve">
Member's parent Unit</t>
        </r>
        <r>
          <rPr>
            <sz val="9"/>
            <color indexed="81"/>
            <rFont val="Tahoma"/>
            <charset val="1"/>
          </rPr>
          <t>.</t>
        </r>
      </text>
    </comment>
    <comment ref="G6" authorId="0" shapeId="0" xr:uid="{A2ADB8F2-4499-4370-8F5D-8EFAA41A8735}">
      <text>
        <r>
          <rPr>
            <b/>
            <sz val="9"/>
            <color indexed="81"/>
            <rFont val="Arial"/>
            <family val="2"/>
          </rPr>
          <t xml:space="preserve">Hildebrand Note:
</t>
        </r>
        <r>
          <rPr>
            <sz val="9"/>
            <color indexed="81"/>
            <rFont val="Arial"/>
            <family val="2"/>
          </rPr>
          <t>12 Hour Maximum per day.</t>
        </r>
        <r>
          <rPr>
            <sz val="9"/>
            <color indexed="81"/>
            <rFont val="Tahoma"/>
            <charset val="1"/>
          </rPr>
          <t xml:space="preserve">
</t>
        </r>
      </text>
    </comment>
    <comment ref="C47" authorId="1" shapeId="0" xr:uid="{46C2918D-7FF9-46C6-8E32-A1BB475042BE}">
      <text>
        <r>
          <rPr>
            <b/>
            <sz val="9"/>
            <color rgb="FF000000"/>
            <rFont val="Arial"/>
            <family val="2"/>
          </rPr>
          <t>Hildebrand Note:</t>
        </r>
        <r>
          <rPr>
            <sz val="9"/>
            <color rgb="FF000000"/>
            <rFont val="Arial"/>
            <family val="2"/>
          </rPr>
          <t xml:space="preserve">
</t>
        </r>
        <r>
          <rPr>
            <sz val="9"/>
            <color rgb="FF000000"/>
            <rFont val="Arial"/>
            <family val="2"/>
          </rPr>
          <t>Include Airframe tailnumber</t>
        </r>
      </text>
    </comment>
    <comment ref="C53" authorId="1" shapeId="0" xr:uid="{E3EEBA39-A574-41CC-B8C4-0626BC7CA238}">
      <text>
        <r>
          <rPr>
            <b/>
            <sz val="9"/>
            <color rgb="FF000000"/>
            <rFont val="Arial"/>
            <family val="2"/>
          </rPr>
          <t>Hildebrand Note:</t>
        </r>
        <r>
          <rPr>
            <sz val="9"/>
            <color rgb="FF000000"/>
            <rFont val="Arial"/>
            <family val="2"/>
          </rPr>
          <t xml:space="preserve">
</t>
        </r>
        <r>
          <rPr>
            <sz val="9"/>
            <color rgb="FF000000"/>
            <rFont val="Arial"/>
            <family val="2"/>
          </rPr>
          <t>Include boat hull number.</t>
        </r>
      </text>
    </comment>
    <comment ref="C59" authorId="1" shapeId="0" xr:uid="{0DAA22AA-98A4-4105-838C-C0BE7A113AE3}">
      <text>
        <r>
          <rPr>
            <b/>
            <sz val="9"/>
            <color rgb="FF000000"/>
            <rFont val="Arial"/>
            <family val="2"/>
          </rPr>
          <t>Hildebrand Note:</t>
        </r>
        <r>
          <rPr>
            <sz val="9"/>
            <color rgb="FF000000"/>
            <rFont val="Arial"/>
            <family val="2"/>
          </rPr>
          <t xml:space="preserve">
</t>
        </r>
        <r>
          <rPr>
            <sz val="9"/>
            <color rgb="FF000000"/>
            <rFont val="Arial"/>
            <family val="2"/>
          </rPr>
          <t>Include Cutter name and/or hull number.</t>
        </r>
      </text>
    </comment>
    <comment ref="D65" authorId="0" shapeId="0" xr:uid="{EAB5CD3F-E520-40E5-A4D8-3F1AE96B144B}">
      <text>
        <r>
          <rPr>
            <b/>
            <sz val="9"/>
            <color rgb="FF000000"/>
            <rFont val="Arial"/>
            <family val="2"/>
          </rPr>
          <t xml:space="preserve">Hildebrand Note:
</t>
        </r>
        <r>
          <rPr>
            <sz val="9"/>
            <color rgb="FF000000"/>
            <rFont val="Arial"/>
            <family val="2"/>
          </rPr>
          <t>The rate basis for all equipment is Hours except for eMICP and MCV, which are Daily.</t>
        </r>
      </text>
    </comment>
    <comment ref="A84" authorId="1" shapeId="0" xr:uid="{966FCF82-623F-4621-9A8B-AE2BB2943F80}">
      <text>
        <r>
          <rPr>
            <b/>
            <sz val="9"/>
            <color rgb="FF000000"/>
            <rFont val="Arial"/>
            <family val="2"/>
          </rPr>
          <t>Hildebrand Note:</t>
        </r>
        <r>
          <rPr>
            <sz val="9"/>
            <color rgb="FF000000"/>
            <rFont val="Arial"/>
            <family val="2"/>
          </rPr>
          <t xml:space="preserve">
</t>
        </r>
        <r>
          <rPr>
            <sz val="9"/>
            <color rgb="FF000000"/>
            <rFont val="Arial"/>
            <family val="2"/>
          </rPr>
          <t>Traveler is required to provide a TVS upon his return to home unit.  No exceptions.</t>
        </r>
      </text>
    </comment>
    <comment ref="G84" authorId="1" shapeId="0" xr:uid="{98008546-AC14-4D72-B936-6BDB07D262D3}">
      <text>
        <r>
          <rPr>
            <b/>
            <sz val="9"/>
            <color rgb="FF000000"/>
            <rFont val="Arial"/>
            <family val="2"/>
          </rPr>
          <t>Hildebrand Note:</t>
        </r>
        <r>
          <rPr>
            <sz val="9"/>
            <color rgb="FF000000"/>
            <rFont val="Arial"/>
            <family val="2"/>
          </rPr>
          <t xml:space="preserve">
</t>
        </r>
        <r>
          <rPr>
            <sz val="9"/>
            <color rgb="FF000000"/>
            <rFont val="Arial"/>
            <family val="2"/>
          </rPr>
          <t xml:space="preserve">Enter obligation cost at time of issued orders. 
</t>
        </r>
        <r>
          <rPr>
            <sz val="9"/>
            <color rgb="FF000000"/>
            <rFont val="Arial"/>
            <family val="2"/>
          </rPr>
          <t xml:space="preserve">
</t>
        </r>
        <r>
          <rPr>
            <sz val="9"/>
            <color rgb="FF000000"/>
            <rFont val="Arial"/>
            <family val="2"/>
          </rPr>
          <t>After final travel claim adjust to final cost.</t>
        </r>
      </text>
    </comment>
    <comment ref="A91" authorId="2" shapeId="0" xr:uid="{5744D620-A0FB-42BB-AEDB-8F255AF670F6}">
      <text>
        <r>
          <rPr>
            <b/>
            <sz val="8"/>
            <color rgb="FF000000"/>
            <rFont val="Arial"/>
            <family val="34"/>
          </rPr>
          <t xml:space="preserve">Hildebrand Note:
</t>
        </r>
        <r>
          <rPr>
            <sz val="8"/>
            <color rgb="FF000000"/>
            <rFont val="Arial"/>
            <family val="34"/>
          </rPr>
          <t>When Reservist Personnel are activated enter their Salary Obligation information. Update with final cost upon end of orders.</t>
        </r>
        <r>
          <rPr>
            <sz val="8"/>
            <color rgb="FF000000"/>
            <rFont val="Arial"/>
            <family val="34"/>
          </rPr>
          <t xml:space="preserve">
</t>
        </r>
      </text>
    </comment>
    <comment ref="G105" authorId="0" shapeId="0" xr:uid="{C46F202F-2D44-41B9-9518-B6A8C034BC64}">
      <text>
        <r>
          <rPr>
            <b/>
            <sz val="9"/>
            <color indexed="81"/>
            <rFont val="Arial"/>
            <family val="2"/>
          </rPr>
          <t xml:space="preserve">Hildebrand Note:
</t>
        </r>
        <r>
          <rPr>
            <sz val="9"/>
            <color indexed="81"/>
            <rFont val="Arial"/>
            <family val="2"/>
          </rPr>
          <t>Enter PRFA obligation cost on day of issuance. 
Enter amendment costs as separate line item(s) on day of obligation.
Adjust to final cost upon certification of SF-1080.
Check Prior entries to avoid double-counting.</t>
        </r>
        <r>
          <rPr>
            <sz val="9"/>
            <color indexed="81"/>
            <rFont val="Tahoma"/>
            <family val="2"/>
          </rPr>
          <t xml:space="preserve">
</t>
        </r>
      </text>
    </comment>
    <comment ref="G112" authorId="0" shapeId="0" xr:uid="{331F5E47-AC22-4FAD-BBF1-C27D21495DBC}">
      <text>
        <r>
          <rPr>
            <b/>
            <sz val="9"/>
            <color indexed="81"/>
            <rFont val="Arial"/>
            <family val="2"/>
          </rPr>
          <t xml:space="preserve">Hildebrand Note:
</t>
        </r>
        <r>
          <rPr>
            <sz val="9"/>
            <color indexed="81"/>
            <rFont val="Arial"/>
            <family val="2"/>
          </rPr>
          <t>Enter MIPR obligation cost on day of issuance. 
Enter amendment costs as separate line item(s) on day of obligation.
Adjust to final cost upon certification of final cost documentation.
Check Prior entries to avoid double-counting.</t>
        </r>
        <r>
          <rPr>
            <sz val="9"/>
            <color indexed="81"/>
            <rFont val="Tahoma"/>
            <family val="2"/>
          </rPr>
          <t xml:space="preserve">
</t>
        </r>
      </text>
    </comment>
    <comment ref="G119" authorId="0" shapeId="0" xr:uid="{2C602CC6-6A84-4B87-8AF9-532F42A9808D}">
      <text>
        <r>
          <rPr>
            <b/>
            <sz val="9"/>
            <color indexed="81"/>
            <rFont val="Arial"/>
            <family val="2"/>
          </rPr>
          <t xml:space="preserve">Hildebrand Note:
</t>
        </r>
        <r>
          <rPr>
            <sz val="9"/>
            <color indexed="81"/>
            <rFont val="Arial"/>
            <family val="2"/>
          </rPr>
          <t>Enter ATP ceiling amount on day of issuance. 
Enter ATP increases as separate line item(s) on day of amended ATP.
Adjust to final cost upon certification of final Invoice.
Check Prior entries to avoid double-counting.</t>
        </r>
        <r>
          <rPr>
            <b/>
            <sz val="9"/>
            <color indexed="81"/>
            <rFont val="Tahoma"/>
            <family val="2"/>
          </rPr>
          <t xml:space="preserve">
</t>
        </r>
        <r>
          <rPr>
            <sz val="9"/>
            <color indexed="81"/>
            <rFont val="Tahoma"/>
            <family val="2"/>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Irvin, David E MSTC</author>
    <author>Hildebrand</author>
    <author>Microsoft Office User</author>
  </authors>
  <commentList>
    <comment ref="A6" authorId="0" shapeId="0" xr:uid="{E0D41F47-0836-4086-8CB2-693275AB7263}">
      <text>
        <r>
          <rPr>
            <sz val="9"/>
            <color indexed="81"/>
            <rFont val="Tahoma"/>
            <family val="2"/>
          </rPr>
          <t xml:space="preserve">
</t>
        </r>
      </text>
    </comment>
    <comment ref="C6" authorId="0" shapeId="0" xr:uid="{811CD0B4-4EAC-49FA-B3A9-0AC4E1BF9664}">
      <text>
        <r>
          <rPr>
            <b/>
            <sz val="9"/>
            <color rgb="FF000000"/>
            <rFont val="Arial"/>
            <family val="2"/>
          </rPr>
          <t xml:space="preserve">Hildebrand Note: 
</t>
        </r>
        <r>
          <rPr>
            <b/>
            <sz val="9"/>
            <color rgb="FF000000"/>
            <rFont val="Arial"/>
            <family val="2"/>
          </rPr>
          <t>Duty status</t>
        </r>
        <r>
          <rPr>
            <sz val="9"/>
            <color rgb="FF000000"/>
            <rFont val="Arial"/>
            <family val="2"/>
          </rPr>
          <t xml:space="preserve">
</t>
        </r>
        <r>
          <rPr>
            <sz val="9"/>
            <color rgb="FF000000"/>
            <rFont val="Arial"/>
            <family val="2"/>
          </rPr>
          <t xml:space="preserve">A=Active 
</t>
        </r>
        <r>
          <rPr>
            <sz val="9"/>
            <color rgb="FF000000"/>
            <rFont val="Arial"/>
            <family val="2"/>
          </rPr>
          <t xml:space="preserve">R=Reserve 
</t>
        </r>
        <r>
          <rPr>
            <sz val="9"/>
            <color rgb="FF000000"/>
            <rFont val="Arial"/>
            <family val="2"/>
          </rPr>
          <t>C=Civilian</t>
        </r>
      </text>
    </comment>
    <comment ref="D6" authorId="0" shapeId="0" xr:uid="{02168827-9570-41C7-B767-8F767487157D}">
      <text>
        <r>
          <rPr>
            <b/>
            <sz val="9"/>
            <color indexed="81"/>
            <rFont val="Arial"/>
            <family val="2"/>
          </rPr>
          <t>Hildebrand Note:</t>
        </r>
        <r>
          <rPr>
            <sz val="9"/>
            <color indexed="81"/>
            <rFont val="Arial"/>
            <family val="2"/>
          </rPr>
          <t xml:space="preserve">
Member's parent Unit</t>
        </r>
        <r>
          <rPr>
            <sz val="9"/>
            <color indexed="81"/>
            <rFont val="Tahoma"/>
            <charset val="1"/>
          </rPr>
          <t>.</t>
        </r>
      </text>
    </comment>
    <comment ref="G6" authorId="0" shapeId="0" xr:uid="{D549EDE1-ED98-4CBF-9C22-1256CB971564}">
      <text>
        <r>
          <rPr>
            <b/>
            <sz val="9"/>
            <color indexed="81"/>
            <rFont val="Arial"/>
            <family val="2"/>
          </rPr>
          <t xml:space="preserve">Hildebrand Note:
</t>
        </r>
        <r>
          <rPr>
            <sz val="9"/>
            <color indexed="81"/>
            <rFont val="Arial"/>
            <family val="2"/>
          </rPr>
          <t>12 Hour Maximum per day.</t>
        </r>
        <r>
          <rPr>
            <sz val="9"/>
            <color indexed="81"/>
            <rFont val="Tahoma"/>
            <charset val="1"/>
          </rPr>
          <t xml:space="preserve">
</t>
        </r>
      </text>
    </comment>
    <comment ref="C47" authorId="1" shapeId="0" xr:uid="{12E40955-D335-44CA-86BD-00C51C954081}">
      <text>
        <r>
          <rPr>
            <b/>
            <sz val="9"/>
            <color rgb="FF000000"/>
            <rFont val="Arial"/>
            <family val="2"/>
          </rPr>
          <t>Hildebrand Note:</t>
        </r>
        <r>
          <rPr>
            <sz val="9"/>
            <color rgb="FF000000"/>
            <rFont val="Arial"/>
            <family val="2"/>
          </rPr>
          <t xml:space="preserve">
</t>
        </r>
        <r>
          <rPr>
            <sz val="9"/>
            <color rgb="FF000000"/>
            <rFont val="Arial"/>
            <family val="2"/>
          </rPr>
          <t>Include Airframe tailnumber</t>
        </r>
      </text>
    </comment>
    <comment ref="C53" authorId="1" shapeId="0" xr:uid="{2ACB2BCC-B05F-4916-B6BA-AE330A9C886E}">
      <text>
        <r>
          <rPr>
            <b/>
            <sz val="9"/>
            <color rgb="FF000000"/>
            <rFont val="Arial"/>
            <family val="2"/>
          </rPr>
          <t>Hildebrand Note:</t>
        </r>
        <r>
          <rPr>
            <sz val="9"/>
            <color rgb="FF000000"/>
            <rFont val="Arial"/>
            <family val="2"/>
          </rPr>
          <t xml:space="preserve">
</t>
        </r>
        <r>
          <rPr>
            <sz val="9"/>
            <color rgb="FF000000"/>
            <rFont val="Arial"/>
            <family val="2"/>
          </rPr>
          <t>Include boat hull number.</t>
        </r>
      </text>
    </comment>
    <comment ref="C59" authorId="1" shapeId="0" xr:uid="{CDF96E17-341B-475E-9DCE-A141D16C4AA8}">
      <text>
        <r>
          <rPr>
            <b/>
            <sz val="9"/>
            <color rgb="FF000000"/>
            <rFont val="Arial"/>
            <family val="2"/>
          </rPr>
          <t>Hildebrand Note:</t>
        </r>
        <r>
          <rPr>
            <sz val="9"/>
            <color rgb="FF000000"/>
            <rFont val="Arial"/>
            <family val="2"/>
          </rPr>
          <t xml:space="preserve">
</t>
        </r>
        <r>
          <rPr>
            <sz val="9"/>
            <color rgb="FF000000"/>
            <rFont val="Arial"/>
            <family val="2"/>
          </rPr>
          <t>Include Cutter name and/or hull number.</t>
        </r>
      </text>
    </comment>
    <comment ref="D65" authorId="0" shapeId="0" xr:uid="{B83E2385-EE49-416C-97AE-FA29034398D0}">
      <text>
        <r>
          <rPr>
            <b/>
            <sz val="9"/>
            <color rgb="FF000000"/>
            <rFont val="Arial"/>
            <family val="2"/>
          </rPr>
          <t xml:space="preserve">Hildebrand Note:
</t>
        </r>
        <r>
          <rPr>
            <sz val="9"/>
            <color rgb="FF000000"/>
            <rFont val="Arial"/>
            <family val="2"/>
          </rPr>
          <t>The rate basis for all equipment is Hours except for eMICP and MCV, which are Daily.</t>
        </r>
      </text>
    </comment>
    <comment ref="A84" authorId="1" shapeId="0" xr:uid="{96C8EA92-0EFC-4D5F-AE62-F50F72801364}">
      <text>
        <r>
          <rPr>
            <b/>
            <sz val="9"/>
            <color rgb="FF000000"/>
            <rFont val="Arial"/>
            <family val="2"/>
          </rPr>
          <t>Hildebrand Note:</t>
        </r>
        <r>
          <rPr>
            <sz val="9"/>
            <color rgb="FF000000"/>
            <rFont val="Arial"/>
            <family val="2"/>
          </rPr>
          <t xml:space="preserve">
</t>
        </r>
        <r>
          <rPr>
            <sz val="9"/>
            <color rgb="FF000000"/>
            <rFont val="Arial"/>
            <family val="2"/>
          </rPr>
          <t>Traveler is required to provide a TVS upon his return to home unit.  No exceptions.</t>
        </r>
      </text>
    </comment>
    <comment ref="G84" authorId="1" shapeId="0" xr:uid="{4521E596-6CB8-4B03-B42F-A0A87319D587}">
      <text>
        <r>
          <rPr>
            <b/>
            <sz val="9"/>
            <color rgb="FF000000"/>
            <rFont val="Arial"/>
            <family val="2"/>
          </rPr>
          <t>Hildebrand Note:</t>
        </r>
        <r>
          <rPr>
            <sz val="9"/>
            <color rgb="FF000000"/>
            <rFont val="Arial"/>
            <family val="2"/>
          </rPr>
          <t xml:space="preserve">
</t>
        </r>
        <r>
          <rPr>
            <sz val="9"/>
            <color rgb="FF000000"/>
            <rFont val="Arial"/>
            <family val="2"/>
          </rPr>
          <t xml:space="preserve">Enter obligation cost at time of issued orders. 
</t>
        </r>
        <r>
          <rPr>
            <sz val="9"/>
            <color rgb="FF000000"/>
            <rFont val="Arial"/>
            <family val="2"/>
          </rPr>
          <t xml:space="preserve">
</t>
        </r>
        <r>
          <rPr>
            <sz val="9"/>
            <color rgb="FF000000"/>
            <rFont val="Arial"/>
            <family val="2"/>
          </rPr>
          <t>After final travel claim adjust to final cost.</t>
        </r>
      </text>
    </comment>
    <comment ref="A91" authorId="2" shapeId="0" xr:uid="{BD1BAA80-E651-4ED7-B23F-EEC154497BC0}">
      <text>
        <r>
          <rPr>
            <b/>
            <sz val="8"/>
            <color rgb="FF000000"/>
            <rFont val="Arial"/>
            <family val="34"/>
          </rPr>
          <t xml:space="preserve">Hildebrand Note:
</t>
        </r>
        <r>
          <rPr>
            <sz val="8"/>
            <color rgb="FF000000"/>
            <rFont val="Arial"/>
            <family val="34"/>
          </rPr>
          <t>When Reservist Personnel are activated enter their Salary Obligation information. Update with final cost upon end of orders.</t>
        </r>
        <r>
          <rPr>
            <sz val="8"/>
            <color rgb="FF000000"/>
            <rFont val="Arial"/>
            <family val="34"/>
          </rPr>
          <t xml:space="preserve">
</t>
        </r>
      </text>
    </comment>
    <comment ref="G105" authorId="0" shapeId="0" xr:uid="{380F4946-5B0E-4FA7-AB3C-94706D68808B}">
      <text>
        <r>
          <rPr>
            <b/>
            <sz val="9"/>
            <color indexed="81"/>
            <rFont val="Arial"/>
            <family val="2"/>
          </rPr>
          <t xml:space="preserve">Hildebrand Note:
</t>
        </r>
        <r>
          <rPr>
            <sz val="9"/>
            <color indexed="81"/>
            <rFont val="Arial"/>
            <family val="2"/>
          </rPr>
          <t>Enter PRFA obligation cost on day of issuance. 
Enter amendment costs as separate line item(s) on day of obligation.
Adjust to final cost upon certification of SF-1080.
Check Prior entries to avoid double-counting.</t>
        </r>
        <r>
          <rPr>
            <sz val="9"/>
            <color indexed="81"/>
            <rFont val="Tahoma"/>
            <family val="2"/>
          </rPr>
          <t xml:space="preserve">
</t>
        </r>
      </text>
    </comment>
    <comment ref="G112" authorId="0" shapeId="0" xr:uid="{7EBA97F7-12A9-4EB3-9704-5590AB5D31F3}">
      <text>
        <r>
          <rPr>
            <b/>
            <sz val="9"/>
            <color indexed="81"/>
            <rFont val="Arial"/>
            <family val="2"/>
          </rPr>
          <t xml:space="preserve">Hildebrand Note:
</t>
        </r>
        <r>
          <rPr>
            <sz val="9"/>
            <color indexed="81"/>
            <rFont val="Arial"/>
            <family val="2"/>
          </rPr>
          <t>Enter MIPR obligation cost on day of issuance. 
Enter amendment costs as separate line item(s) on day of obligation.
Adjust to final cost upon certification of final cost documentation.
Check Prior entries to avoid double-counting.</t>
        </r>
        <r>
          <rPr>
            <sz val="9"/>
            <color indexed="81"/>
            <rFont val="Tahoma"/>
            <family val="2"/>
          </rPr>
          <t xml:space="preserve">
</t>
        </r>
      </text>
    </comment>
    <comment ref="G119" authorId="0" shapeId="0" xr:uid="{3ED5BBF2-B4E7-4881-A236-B1E37B5274D7}">
      <text>
        <r>
          <rPr>
            <b/>
            <sz val="9"/>
            <color indexed="81"/>
            <rFont val="Arial"/>
            <family val="2"/>
          </rPr>
          <t xml:space="preserve">Hildebrand Note:
</t>
        </r>
        <r>
          <rPr>
            <sz val="9"/>
            <color indexed="81"/>
            <rFont val="Arial"/>
            <family val="2"/>
          </rPr>
          <t>Enter ATP ceiling amount on day of issuance. 
Enter ATP increases as separate line item(s) on day of amended ATP.
Adjust to final cost upon certification of final Invoice.
Check Prior entries to avoid double-counting.</t>
        </r>
        <r>
          <rPr>
            <b/>
            <sz val="9"/>
            <color indexed="81"/>
            <rFont val="Tahoma"/>
            <family val="2"/>
          </rPr>
          <t xml:space="preserve">
</t>
        </r>
        <r>
          <rPr>
            <sz val="9"/>
            <color indexed="81"/>
            <rFont val="Tahoma"/>
            <family val="2"/>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Irvin, David E MSTC</author>
    <author>Hildebrand</author>
    <author>Microsoft Office User</author>
  </authors>
  <commentList>
    <comment ref="A6" authorId="0" shapeId="0" xr:uid="{A7E4ECAA-C3BD-4B8D-AE3F-EFB8E35DB309}">
      <text>
        <r>
          <rPr>
            <sz val="9"/>
            <color indexed="81"/>
            <rFont val="Tahoma"/>
            <family val="2"/>
          </rPr>
          <t xml:space="preserve">
</t>
        </r>
      </text>
    </comment>
    <comment ref="C6" authorId="0" shapeId="0" xr:uid="{75ED04C5-BA9D-4F5A-8555-E43F4DD0C61F}">
      <text>
        <r>
          <rPr>
            <b/>
            <sz val="9"/>
            <color rgb="FF000000"/>
            <rFont val="Arial"/>
            <family val="2"/>
          </rPr>
          <t xml:space="preserve">Hildebrand Note: 
</t>
        </r>
        <r>
          <rPr>
            <b/>
            <sz val="9"/>
            <color rgb="FF000000"/>
            <rFont val="Arial"/>
            <family val="2"/>
          </rPr>
          <t>Duty status</t>
        </r>
        <r>
          <rPr>
            <sz val="9"/>
            <color rgb="FF000000"/>
            <rFont val="Arial"/>
            <family val="2"/>
          </rPr>
          <t xml:space="preserve">
</t>
        </r>
        <r>
          <rPr>
            <sz val="9"/>
            <color rgb="FF000000"/>
            <rFont val="Arial"/>
            <family val="2"/>
          </rPr>
          <t xml:space="preserve">A=Active 
</t>
        </r>
        <r>
          <rPr>
            <sz val="9"/>
            <color rgb="FF000000"/>
            <rFont val="Arial"/>
            <family val="2"/>
          </rPr>
          <t xml:space="preserve">R=Reserve 
</t>
        </r>
        <r>
          <rPr>
            <sz val="9"/>
            <color rgb="FF000000"/>
            <rFont val="Arial"/>
            <family val="2"/>
          </rPr>
          <t>C=Civilian</t>
        </r>
      </text>
    </comment>
    <comment ref="D6" authorId="0" shapeId="0" xr:uid="{8FFC550E-D1D0-430E-9096-7ADBDCFA8F3A}">
      <text>
        <r>
          <rPr>
            <b/>
            <sz val="9"/>
            <color indexed="81"/>
            <rFont val="Arial"/>
            <family val="2"/>
          </rPr>
          <t>Hildebrand Note:</t>
        </r>
        <r>
          <rPr>
            <sz val="9"/>
            <color indexed="81"/>
            <rFont val="Arial"/>
            <family val="2"/>
          </rPr>
          <t xml:space="preserve">
Member's parent Unit</t>
        </r>
        <r>
          <rPr>
            <sz val="9"/>
            <color indexed="81"/>
            <rFont val="Tahoma"/>
            <charset val="1"/>
          </rPr>
          <t>.</t>
        </r>
      </text>
    </comment>
    <comment ref="G6" authorId="0" shapeId="0" xr:uid="{B1275DCC-5C69-40FC-AF81-CF895408E61D}">
      <text>
        <r>
          <rPr>
            <b/>
            <sz val="9"/>
            <color indexed="81"/>
            <rFont val="Arial"/>
            <family val="2"/>
          </rPr>
          <t xml:space="preserve">Hildebrand Note:
</t>
        </r>
        <r>
          <rPr>
            <sz val="9"/>
            <color indexed="81"/>
            <rFont val="Arial"/>
            <family val="2"/>
          </rPr>
          <t>12 Hour Maximum per day.</t>
        </r>
        <r>
          <rPr>
            <sz val="9"/>
            <color indexed="81"/>
            <rFont val="Tahoma"/>
            <charset val="1"/>
          </rPr>
          <t xml:space="preserve">
</t>
        </r>
      </text>
    </comment>
    <comment ref="C47" authorId="1" shapeId="0" xr:uid="{45DC8E6B-205F-4C03-9C08-71200EFC3A65}">
      <text>
        <r>
          <rPr>
            <b/>
            <sz val="9"/>
            <color rgb="FF000000"/>
            <rFont val="Arial"/>
            <family val="2"/>
          </rPr>
          <t>Hildebrand Note:</t>
        </r>
        <r>
          <rPr>
            <sz val="9"/>
            <color rgb="FF000000"/>
            <rFont val="Arial"/>
            <family val="2"/>
          </rPr>
          <t xml:space="preserve">
</t>
        </r>
        <r>
          <rPr>
            <sz val="9"/>
            <color rgb="FF000000"/>
            <rFont val="Arial"/>
            <family val="2"/>
          </rPr>
          <t>Include Airframe tailnumber</t>
        </r>
      </text>
    </comment>
    <comment ref="C53" authorId="1" shapeId="0" xr:uid="{460EEFFA-397F-4942-86AB-DCD1C343103B}">
      <text>
        <r>
          <rPr>
            <b/>
            <sz val="9"/>
            <color rgb="FF000000"/>
            <rFont val="Arial"/>
            <family val="2"/>
          </rPr>
          <t>Hildebrand Note:</t>
        </r>
        <r>
          <rPr>
            <sz val="9"/>
            <color rgb="FF000000"/>
            <rFont val="Arial"/>
            <family val="2"/>
          </rPr>
          <t xml:space="preserve">
</t>
        </r>
        <r>
          <rPr>
            <sz val="9"/>
            <color rgb="FF000000"/>
            <rFont val="Arial"/>
            <family val="2"/>
          </rPr>
          <t>Include boat hull number.</t>
        </r>
      </text>
    </comment>
    <comment ref="C59" authorId="1" shapeId="0" xr:uid="{5EF3AFF1-CEC2-40AA-B2C4-2D64410FC6C4}">
      <text>
        <r>
          <rPr>
            <b/>
            <sz val="9"/>
            <color rgb="FF000000"/>
            <rFont val="Arial"/>
            <family val="2"/>
          </rPr>
          <t>Hildebrand Note:</t>
        </r>
        <r>
          <rPr>
            <sz val="9"/>
            <color rgb="FF000000"/>
            <rFont val="Arial"/>
            <family val="2"/>
          </rPr>
          <t xml:space="preserve">
</t>
        </r>
        <r>
          <rPr>
            <sz val="9"/>
            <color rgb="FF000000"/>
            <rFont val="Arial"/>
            <family val="2"/>
          </rPr>
          <t>Include Cutter name and/or hull number.</t>
        </r>
      </text>
    </comment>
    <comment ref="D65" authorId="0" shapeId="0" xr:uid="{DFF0DAF6-A2FC-477D-A9AE-8EFE0393487A}">
      <text>
        <r>
          <rPr>
            <b/>
            <sz val="9"/>
            <color rgb="FF000000"/>
            <rFont val="Arial"/>
            <family val="2"/>
          </rPr>
          <t xml:space="preserve">Hildebrand Note:
</t>
        </r>
        <r>
          <rPr>
            <sz val="9"/>
            <color rgb="FF000000"/>
            <rFont val="Arial"/>
            <family val="2"/>
          </rPr>
          <t>The rate basis for all equipment is Hours except for eMICP and MCV, which are Daily.</t>
        </r>
      </text>
    </comment>
    <comment ref="A84" authorId="1" shapeId="0" xr:uid="{FA7FA8B0-3DA5-4369-9A17-F5680CDCCC0E}">
      <text>
        <r>
          <rPr>
            <b/>
            <sz val="9"/>
            <color rgb="FF000000"/>
            <rFont val="Arial"/>
            <family val="2"/>
          </rPr>
          <t>Hildebrand Note:</t>
        </r>
        <r>
          <rPr>
            <sz val="9"/>
            <color rgb="FF000000"/>
            <rFont val="Arial"/>
            <family val="2"/>
          </rPr>
          <t xml:space="preserve">
</t>
        </r>
        <r>
          <rPr>
            <sz val="9"/>
            <color rgb="FF000000"/>
            <rFont val="Arial"/>
            <family val="2"/>
          </rPr>
          <t>Traveler is required to provide a TVS upon his return to home unit.  No exceptions.</t>
        </r>
      </text>
    </comment>
    <comment ref="G84" authorId="1" shapeId="0" xr:uid="{8B8D199F-5241-4AA8-A053-97405E4D9C01}">
      <text>
        <r>
          <rPr>
            <b/>
            <sz val="9"/>
            <color rgb="FF000000"/>
            <rFont val="Arial"/>
            <family val="2"/>
          </rPr>
          <t>Hildebrand Note:</t>
        </r>
        <r>
          <rPr>
            <sz val="9"/>
            <color rgb="FF000000"/>
            <rFont val="Arial"/>
            <family val="2"/>
          </rPr>
          <t xml:space="preserve">
</t>
        </r>
        <r>
          <rPr>
            <sz val="9"/>
            <color rgb="FF000000"/>
            <rFont val="Arial"/>
            <family val="2"/>
          </rPr>
          <t xml:space="preserve">Enter obligation cost at time of issued orders. 
</t>
        </r>
        <r>
          <rPr>
            <sz val="9"/>
            <color rgb="FF000000"/>
            <rFont val="Arial"/>
            <family val="2"/>
          </rPr>
          <t xml:space="preserve">
</t>
        </r>
        <r>
          <rPr>
            <sz val="9"/>
            <color rgb="FF000000"/>
            <rFont val="Arial"/>
            <family val="2"/>
          </rPr>
          <t>After final travel claim adjust to final cost.</t>
        </r>
      </text>
    </comment>
    <comment ref="A91" authorId="2" shapeId="0" xr:uid="{072EBE89-3974-4E7E-9074-224B4C025532}">
      <text>
        <r>
          <rPr>
            <b/>
            <sz val="8"/>
            <color rgb="FF000000"/>
            <rFont val="Arial"/>
            <family val="34"/>
          </rPr>
          <t xml:space="preserve">Hildebrand Note:
</t>
        </r>
        <r>
          <rPr>
            <sz val="8"/>
            <color rgb="FF000000"/>
            <rFont val="Arial"/>
            <family val="34"/>
          </rPr>
          <t>When Reservist Personnel are activated enter their Salary Obligation information. Update with final cost upon end of orders.</t>
        </r>
        <r>
          <rPr>
            <sz val="8"/>
            <color rgb="FF000000"/>
            <rFont val="Arial"/>
            <family val="34"/>
          </rPr>
          <t xml:space="preserve">
</t>
        </r>
      </text>
    </comment>
    <comment ref="G105" authorId="0" shapeId="0" xr:uid="{7FB98690-5EB9-4CCD-898F-4504430080ED}">
      <text>
        <r>
          <rPr>
            <b/>
            <sz val="9"/>
            <color indexed="81"/>
            <rFont val="Arial"/>
            <family val="2"/>
          </rPr>
          <t xml:space="preserve">Hildebrand Note:
</t>
        </r>
        <r>
          <rPr>
            <sz val="9"/>
            <color indexed="81"/>
            <rFont val="Arial"/>
            <family val="2"/>
          </rPr>
          <t>Enter PRFA obligation cost on day of issuance. 
Enter amendment costs as separate line item(s) on day of obligation.
Adjust to final cost upon certification of SF-1080.
Check Prior entries to avoid double-counting.</t>
        </r>
        <r>
          <rPr>
            <sz val="9"/>
            <color indexed="81"/>
            <rFont val="Tahoma"/>
            <family val="2"/>
          </rPr>
          <t xml:space="preserve">
</t>
        </r>
      </text>
    </comment>
    <comment ref="G112" authorId="0" shapeId="0" xr:uid="{F8926EAB-92A5-4A2B-838E-F6A662DEA272}">
      <text>
        <r>
          <rPr>
            <b/>
            <sz val="9"/>
            <color indexed="81"/>
            <rFont val="Arial"/>
            <family val="2"/>
          </rPr>
          <t xml:space="preserve">Hildebrand Note:
</t>
        </r>
        <r>
          <rPr>
            <sz val="9"/>
            <color indexed="81"/>
            <rFont val="Arial"/>
            <family val="2"/>
          </rPr>
          <t>Enter MIPR obligation cost on day of issuance. 
Enter amendment costs as separate line item(s) on day of obligation.
Adjust to final cost upon certification of final cost documentation.
Check Prior entries to avoid double-counting.</t>
        </r>
        <r>
          <rPr>
            <sz val="9"/>
            <color indexed="81"/>
            <rFont val="Tahoma"/>
            <family val="2"/>
          </rPr>
          <t xml:space="preserve">
</t>
        </r>
      </text>
    </comment>
    <comment ref="G119" authorId="0" shapeId="0" xr:uid="{BE743DEB-A58D-4C7C-90D6-257BC9CF0480}">
      <text>
        <r>
          <rPr>
            <b/>
            <sz val="9"/>
            <color indexed="81"/>
            <rFont val="Arial"/>
            <family val="2"/>
          </rPr>
          <t xml:space="preserve">Hildebrand Note:
</t>
        </r>
        <r>
          <rPr>
            <sz val="9"/>
            <color indexed="81"/>
            <rFont val="Arial"/>
            <family val="2"/>
          </rPr>
          <t>Enter ATP ceiling amount on day of issuance. 
Enter ATP increases as separate line item(s) on day of amended ATP.
Adjust to final cost upon certification of final Invoice.
Check Prior entries to avoid double-counting.</t>
        </r>
        <r>
          <rPr>
            <b/>
            <sz val="9"/>
            <color indexed="81"/>
            <rFont val="Tahoma"/>
            <family val="2"/>
          </rPr>
          <t xml:space="preserve">
</t>
        </r>
        <r>
          <rPr>
            <sz val="9"/>
            <color indexed="81"/>
            <rFont val="Tahoma"/>
            <family val="2"/>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Irvin, David E MSTC</author>
    <author>Hildebrand</author>
    <author>Microsoft Office User</author>
  </authors>
  <commentList>
    <comment ref="A6" authorId="0" shapeId="0" xr:uid="{10FE6E00-4C92-42B4-B127-41830EE397A9}">
      <text>
        <r>
          <rPr>
            <sz val="9"/>
            <color indexed="81"/>
            <rFont val="Tahoma"/>
            <family val="2"/>
          </rPr>
          <t xml:space="preserve">
</t>
        </r>
      </text>
    </comment>
    <comment ref="C6" authorId="0" shapeId="0" xr:uid="{30CA88A0-7FE4-4B55-8BBA-A73C0F715E35}">
      <text>
        <r>
          <rPr>
            <b/>
            <sz val="9"/>
            <color rgb="FF000000"/>
            <rFont val="Arial"/>
            <family val="2"/>
          </rPr>
          <t xml:space="preserve">Hildebrand Note: 
</t>
        </r>
        <r>
          <rPr>
            <b/>
            <sz val="9"/>
            <color rgb="FF000000"/>
            <rFont val="Arial"/>
            <family val="2"/>
          </rPr>
          <t>Duty status</t>
        </r>
        <r>
          <rPr>
            <sz val="9"/>
            <color rgb="FF000000"/>
            <rFont val="Arial"/>
            <family val="2"/>
          </rPr>
          <t xml:space="preserve">
</t>
        </r>
        <r>
          <rPr>
            <sz val="9"/>
            <color rgb="FF000000"/>
            <rFont val="Arial"/>
            <family val="2"/>
          </rPr>
          <t xml:space="preserve">A=Active 
</t>
        </r>
        <r>
          <rPr>
            <sz val="9"/>
            <color rgb="FF000000"/>
            <rFont val="Arial"/>
            <family val="2"/>
          </rPr>
          <t xml:space="preserve">R=Reserve 
</t>
        </r>
        <r>
          <rPr>
            <sz val="9"/>
            <color rgb="FF000000"/>
            <rFont val="Arial"/>
            <family val="2"/>
          </rPr>
          <t>C=Civilian</t>
        </r>
      </text>
    </comment>
    <comment ref="D6" authorId="0" shapeId="0" xr:uid="{BD2F861D-715D-4F1A-A85A-24251FDFDB92}">
      <text>
        <r>
          <rPr>
            <b/>
            <sz val="9"/>
            <color indexed="81"/>
            <rFont val="Arial"/>
            <family val="2"/>
          </rPr>
          <t>Hildebrand Note:</t>
        </r>
        <r>
          <rPr>
            <sz val="9"/>
            <color indexed="81"/>
            <rFont val="Arial"/>
            <family val="2"/>
          </rPr>
          <t xml:space="preserve">
Member's parent Unit</t>
        </r>
        <r>
          <rPr>
            <sz val="9"/>
            <color indexed="81"/>
            <rFont val="Tahoma"/>
            <charset val="1"/>
          </rPr>
          <t>.</t>
        </r>
      </text>
    </comment>
    <comment ref="G6" authorId="0" shapeId="0" xr:uid="{86B741FD-1DCB-40B6-9945-D09148003D03}">
      <text>
        <r>
          <rPr>
            <b/>
            <sz val="9"/>
            <color indexed="81"/>
            <rFont val="Arial"/>
            <family val="2"/>
          </rPr>
          <t xml:space="preserve">Hildebrand Note:
</t>
        </r>
        <r>
          <rPr>
            <sz val="9"/>
            <color indexed="81"/>
            <rFont val="Arial"/>
            <family val="2"/>
          </rPr>
          <t>12 Hour Maximum per day.</t>
        </r>
        <r>
          <rPr>
            <sz val="9"/>
            <color indexed="81"/>
            <rFont val="Tahoma"/>
            <charset val="1"/>
          </rPr>
          <t xml:space="preserve">
</t>
        </r>
      </text>
    </comment>
    <comment ref="C47" authorId="1" shapeId="0" xr:uid="{15C0A7B7-1385-408C-9CAD-1B2ABE74DFA9}">
      <text>
        <r>
          <rPr>
            <b/>
            <sz val="9"/>
            <color rgb="FF000000"/>
            <rFont val="Arial"/>
            <family val="2"/>
          </rPr>
          <t>Hildebrand Note:</t>
        </r>
        <r>
          <rPr>
            <sz val="9"/>
            <color rgb="FF000000"/>
            <rFont val="Arial"/>
            <family val="2"/>
          </rPr>
          <t xml:space="preserve">
</t>
        </r>
        <r>
          <rPr>
            <sz val="9"/>
            <color rgb="FF000000"/>
            <rFont val="Arial"/>
            <family val="2"/>
          </rPr>
          <t>Include Airframe tailnumber</t>
        </r>
      </text>
    </comment>
    <comment ref="C53" authorId="1" shapeId="0" xr:uid="{DBDB7024-9964-43F1-A3AF-A2B90B132EF2}">
      <text>
        <r>
          <rPr>
            <b/>
            <sz val="9"/>
            <color rgb="FF000000"/>
            <rFont val="Arial"/>
            <family val="2"/>
          </rPr>
          <t>Hildebrand Note:</t>
        </r>
        <r>
          <rPr>
            <sz val="9"/>
            <color rgb="FF000000"/>
            <rFont val="Arial"/>
            <family val="2"/>
          </rPr>
          <t xml:space="preserve">
</t>
        </r>
        <r>
          <rPr>
            <sz val="9"/>
            <color rgb="FF000000"/>
            <rFont val="Arial"/>
            <family val="2"/>
          </rPr>
          <t>Include boat hull number.</t>
        </r>
      </text>
    </comment>
    <comment ref="C59" authorId="1" shapeId="0" xr:uid="{C61C361E-E12C-46CE-B8BB-3F8AEC8D9A3A}">
      <text>
        <r>
          <rPr>
            <b/>
            <sz val="9"/>
            <color rgb="FF000000"/>
            <rFont val="Arial"/>
            <family val="2"/>
          </rPr>
          <t>Hildebrand Note:</t>
        </r>
        <r>
          <rPr>
            <sz val="9"/>
            <color rgb="FF000000"/>
            <rFont val="Arial"/>
            <family val="2"/>
          </rPr>
          <t xml:space="preserve">
</t>
        </r>
        <r>
          <rPr>
            <sz val="9"/>
            <color rgb="FF000000"/>
            <rFont val="Arial"/>
            <family val="2"/>
          </rPr>
          <t>Include Cutter name and/or hull number.</t>
        </r>
      </text>
    </comment>
    <comment ref="D65" authorId="0" shapeId="0" xr:uid="{947D89B9-175C-4FA3-8CF7-539E7F6E1179}">
      <text>
        <r>
          <rPr>
            <b/>
            <sz val="9"/>
            <color rgb="FF000000"/>
            <rFont val="Arial"/>
            <family val="2"/>
          </rPr>
          <t xml:space="preserve">Hildebrand Note:
</t>
        </r>
        <r>
          <rPr>
            <sz val="9"/>
            <color rgb="FF000000"/>
            <rFont val="Arial"/>
            <family val="2"/>
          </rPr>
          <t>The rate basis for all equipment is Hours except for eMICP and MCV, which are Daily.</t>
        </r>
      </text>
    </comment>
    <comment ref="A84" authorId="1" shapeId="0" xr:uid="{447D6989-6119-4189-8EA4-D5028D88E4EC}">
      <text>
        <r>
          <rPr>
            <b/>
            <sz val="9"/>
            <color rgb="FF000000"/>
            <rFont val="Arial"/>
            <family val="2"/>
          </rPr>
          <t>Hildebrand Note:</t>
        </r>
        <r>
          <rPr>
            <sz val="9"/>
            <color rgb="FF000000"/>
            <rFont val="Arial"/>
            <family val="2"/>
          </rPr>
          <t xml:space="preserve">
</t>
        </r>
        <r>
          <rPr>
            <sz val="9"/>
            <color rgb="FF000000"/>
            <rFont val="Arial"/>
            <family val="2"/>
          </rPr>
          <t>Traveler is required to provide a TVS upon his return to home unit.  No exceptions.</t>
        </r>
      </text>
    </comment>
    <comment ref="G84" authorId="1" shapeId="0" xr:uid="{BCDC48F2-D7D3-484E-A400-1A4DF76C7793}">
      <text>
        <r>
          <rPr>
            <b/>
            <sz val="9"/>
            <color rgb="FF000000"/>
            <rFont val="Arial"/>
            <family val="2"/>
          </rPr>
          <t>Hildebrand Note:</t>
        </r>
        <r>
          <rPr>
            <sz val="9"/>
            <color rgb="FF000000"/>
            <rFont val="Arial"/>
            <family val="2"/>
          </rPr>
          <t xml:space="preserve">
</t>
        </r>
        <r>
          <rPr>
            <sz val="9"/>
            <color rgb="FF000000"/>
            <rFont val="Arial"/>
            <family val="2"/>
          </rPr>
          <t xml:space="preserve">Enter obligation cost at time of issued orders. 
</t>
        </r>
        <r>
          <rPr>
            <sz val="9"/>
            <color rgb="FF000000"/>
            <rFont val="Arial"/>
            <family val="2"/>
          </rPr>
          <t xml:space="preserve">
</t>
        </r>
        <r>
          <rPr>
            <sz val="9"/>
            <color rgb="FF000000"/>
            <rFont val="Arial"/>
            <family val="2"/>
          </rPr>
          <t>After final travel claim adjust to final cost.</t>
        </r>
      </text>
    </comment>
    <comment ref="A91" authorId="2" shapeId="0" xr:uid="{48C16990-4927-44AA-8C95-85747D90F34D}">
      <text>
        <r>
          <rPr>
            <b/>
            <sz val="8"/>
            <color rgb="FF000000"/>
            <rFont val="Arial"/>
            <family val="34"/>
          </rPr>
          <t xml:space="preserve">Hildebrand Note:
</t>
        </r>
        <r>
          <rPr>
            <sz val="8"/>
            <color rgb="FF000000"/>
            <rFont val="Arial"/>
            <family val="34"/>
          </rPr>
          <t>When Reservist Personnel are activated enter their Salary Obligation information. Update with final cost upon end of orders.</t>
        </r>
        <r>
          <rPr>
            <sz val="8"/>
            <color rgb="FF000000"/>
            <rFont val="Arial"/>
            <family val="34"/>
          </rPr>
          <t xml:space="preserve">
</t>
        </r>
      </text>
    </comment>
    <comment ref="G105" authorId="0" shapeId="0" xr:uid="{F2B51A1A-957D-4F9C-B262-0C054B66A1FA}">
      <text>
        <r>
          <rPr>
            <b/>
            <sz val="9"/>
            <color indexed="81"/>
            <rFont val="Arial"/>
            <family val="2"/>
          </rPr>
          <t xml:space="preserve">Hildebrand Note:
</t>
        </r>
        <r>
          <rPr>
            <sz val="9"/>
            <color indexed="81"/>
            <rFont val="Arial"/>
            <family val="2"/>
          </rPr>
          <t>Enter PRFA obligation cost on day of issuance. 
Enter amendment costs as separate line item(s) on day of obligation.
Adjust to final cost upon certification of SF-1080.
Check Prior entries to avoid double-counting.</t>
        </r>
        <r>
          <rPr>
            <sz val="9"/>
            <color indexed="81"/>
            <rFont val="Tahoma"/>
            <family val="2"/>
          </rPr>
          <t xml:space="preserve">
</t>
        </r>
      </text>
    </comment>
    <comment ref="G112" authorId="0" shapeId="0" xr:uid="{18DBC813-B952-41AC-A016-D150EE4E7428}">
      <text>
        <r>
          <rPr>
            <b/>
            <sz val="9"/>
            <color indexed="81"/>
            <rFont val="Arial"/>
            <family val="2"/>
          </rPr>
          <t xml:space="preserve">Hildebrand Note:
</t>
        </r>
        <r>
          <rPr>
            <sz val="9"/>
            <color indexed="81"/>
            <rFont val="Arial"/>
            <family val="2"/>
          </rPr>
          <t>Enter MIPR obligation cost on day of issuance. 
Enter amendment costs as separate line item(s) on day of obligation.
Adjust to final cost upon certification of final cost documentation.
Check Prior entries to avoid double-counting.</t>
        </r>
        <r>
          <rPr>
            <sz val="9"/>
            <color indexed="81"/>
            <rFont val="Tahoma"/>
            <family val="2"/>
          </rPr>
          <t xml:space="preserve">
</t>
        </r>
      </text>
    </comment>
    <comment ref="G119" authorId="0" shapeId="0" xr:uid="{395EBA8F-1A4C-4CB2-888A-9A2AF49E39C1}">
      <text>
        <r>
          <rPr>
            <b/>
            <sz val="9"/>
            <color indexed="81"/>
            <rFont val="Arial"/>
            <family val="2"/>
          </rPr>
          <t xml:space="preserve">Hildebrand Note:
</t>
        </r>
        <r>
          <rPr>
            <sz val="9"/>
            <color indexed="81"/>
            <rFont val="Arial"/>
            <family val="2"/>
          </rPr>
          <t>Enter ATP ceiling amount on day of issuance. 
Enter ATP increases as separate line item(s) on day of amended ATP.
Adjust to final cost upon certification of final Invoice.
Check Prior entries to avoid double-counting.</t>
        </r>
        <r>
          <rPr>
            <b/>
            <sz val="9"/>
            <color indexed="81"/>
            <rFont val="Tahoma"/>
            <family val="2"/>
          </rPr>
          <t xml:space="preserve">
</t>
        </r>
        <r>
          <rPr>
            <sz val="9"/>
            <color indexed="81"/>
            <rFont val="Tahoma"/>
            <family val="2"/>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Irvin, David E MSTC</author>
    <author>Hildebrand</author>
    <author>Microsoft Office User</author>
  </authors>
  <commentList>
    <comment ref="A6" authorId="0" shapeId="0" xr:uid="{FAE10DEB-0D29-4111-B2BC-1CEB0B487F07}">
      <text>
        <r>
          <rPr>
            <sz val="9"/>
            <color indexed="81"/>
            <rFont val="Tahoma"/>
            <family val="2"/>
          </rPr>
          <t xml:space="preserve">
</t>
        </r>
      </text>
    </comment>
    <comment ref="C6" authorId="0" shapeId="0" xr:uid="{8B204C3F-08FA-4498-857E-76BBA65D96BA}">
      <text>
        <r>
          <rPr>
            <b/>
            <sz val="9"/>
            <color rgb="FF000000"/>
            <rFont val="Arial"/>
            <family val="2"/>
          </rPr>
          <t xml:space="preserve">Hildebrand Note: 
</t>
        </r>
        <r>
          <rPr>
            <b/>
            <sz val="9"/>
            <color rgb="FF000000"/>
            <rFont val="Arial"/>
            <family val="2"/>
          </rPr>
          <t>Duty status</t>
        </r>
        <r>
          <rPr>
            <sz val="9"/>
            <color rgb="FF000000"/>
            <rFont val="Arial"/>
            <family val="2"/>
          </rPr>
          <t xml:space="preserve">
</t>
        </r>
        <r>
          <rPr>
            <sz val="9"/>
            <color rgb="FF000000"/>
            <rFont val="Arial"/>
            <family val="2"/>
          </rPr>
          <t xml:space="preserve">A=Active 
</t>
        </r>
        <r>
          <rPr>
            <sz val="9"/>
            <color rgb="FF000000"/>
            <rFont val="Arial"/>
            <family val="2"/>
          </rPr>
          <t xml:space="preserve">R=Reserve 
</t>
        </r>
        <r>
          <rPr>
            <sz val="9"/>
            <color rgb="FF000000"/>
            <rFont val="Arial"/>
            <family val="2"/>
          </rPr>
          <t>C=Civilian</t>
        </r>
      </text>
    </comment>
    <comment ref="D6" authorId="0" shapeId="0" xr:uid="{07DF55B0-38A7-4674-9804-42C37F599D51}">
      <text>
        <r>
          <rPr>
            <b/>
            <sz val="9"/>
            <color indexed="81"/>
            <rFont val="Arial"/>
            <family val="2"/>
          </rPr>
          <t>Hildebrand Note:</t>
        </r>
        <r>
          <rPr>
            <sz val="9"/>
            <color indexed="81"/>
            <rFont val="Arial"/>
            <family val="2"/>
          </rPr>
          <t xml:space="preserve">
Member's parent Unit</t>
        </r>
        <r>
          <rPr>
            <sz val="9"/>
            <color indexed="81"/>
            <rFont val="Tahoma"/>
            <charset val="1"/>
          </rPr>
          <t>.</t>
        </r>
      </text>
    </comment>
    <comment ref="G6" authorId="0" shapeId="0" xr:uid="{0989258F-51CD-4A0C-9BC8-0BDA2FF9A0A9}">
      <text>
        <r>
          <rPr>
            <b/>
            <sz val="9"/>
            <color indexed="81"/>
            <rFont val="Arial"/>
            <family val="2"/>
          </rPr>
          <t xml:space="preserve">Hildebrand Note:
</t>
        </r>
        <r>
          <rPr>
            <sz val="9"/>
            <color indexed="81"/>
            <rFont val="Arial"/>
            <family val="2"/>
          </rPr>
          <t>12 Hour Maximum per day.</t>
        </r>
        <r>
          <rPr>
            <sz val="9"/>
            <color indexed="81"/>
            <rFont val="Tahoma"/>
            <charset val="1"/>
          </rPr>
          <t xml:space="preserve">
</t>
        </r>
      </text>
    </comment>
    <comment ref="C47" authorId="1" shapeId="0" xr:uid="{C328456A-7E78-4720-B3F2-D07BD968EC43}">
      <text>
        <r>
          <rPr>
            <b/>
            <sz val="9"/>
            <color rgb="FF000000"/>
            <rFont val="Arial"/>
            <family val="2"/>
          </rPr>
          <t>Hildebrand Note:</t>
        </r>
        <r>
          <rPr>
            <sz val="9"/>
            <color rgb="FF000000"/>
            <rFont val="Arial"/>
            <family val="2"/>
          </rPr>
          <t xml:space="preserve">
</t>
        </r>
        <r>
          <rPr>
            <sz val="9"/>
            <color rgb="FF000000"/>
            <rFont val="Arial"/>
            <family val="2"/>
          </rPr>
          <t>Include Airframe tailnumber</t>
        </r>
      </text>
    </comment>
    <comment ref="C53" authorId="1" shapeId="0" xr:uid="{C4F67A00-0335-4743-9D66-2DFF8E042B7A}">
      <text>
        <r>
          <rPr>
            <b/>
            <sz val="9"/>
            <color rgb="FF000000"/>
            <rFont val="Arial"/>
            <family val="2"/>
          </rPr>
          <t>Hildebrand Note:</t>
        </r>
        <r>
          <rPr>
            <sz val="9"/>
            <color rgb="FF000000"/>
            <rFont val="Arial"/>
            <family val="2"/>
          </rPr>
          <t xml:space="preserve">
</t>
        </r>
        <r>
          <rPr>
            <sz val="9"/>
            <color rgb="FF000000"/>
            <rFont val="Arial"/>
            <family val="2"/>
          </rPr>
          <t>Include boat hull number.</t>
        </r>
      </text>
    </comment>
    <comment ref="C59" authorId="1" shapeId="0" xr:uid="{AD07F785-2E84-4380-905D-7BDDCD6CAEA3}">
      <text>
        <r>
          <rPr>
            <b/>
            <sz val="9"/>
            <color rgb="FF000000"/>
            <rFont val="Arial"/>
            <family val="2"/>
          </rPr>
          <t>Hildebrand Note:</t>
        </r>
        <r>
          <rPr>
            <sz val="9"/>
            <color rgb="FF000000"/>
            <rFont val="Arial"/>
            <family val="2"/>
          </rPr>
          <t xml:space="preserve">
</t>
        </r>
        <r>
          <rPr>
            <sz val="9"/>
            <color rgb="FF000000"/>
            <rFont val="Arial"/>
            <family val="2"/>
          </rPr>
          <t>Include Cutter name and/or hull number.</t>
        </r>
      </text>
    </comment>
    <comment ref="D65" authorId="0" shapeId="0" xr:uid="{EDDDB316-6E70-4E33-BC45-E514C9536C17}">
      <text>
        <r>
          <rPr>
            <b/>
            <sz val="9"/>
            <color rgb="FF000000"/>
            <rFont val="Arial"/>
            <family val="2"/>
          </rPr>
          <t xml:space="preserve">Hildebrand Note:
</t>
        </r>
        <r>
          <rPr>
            <sz val="9"/>
            <color rgb="FF000000"/>
            <rFont val="Arial"/>
            <family val="2"/>
          </rPr>
          <t>The rate basis for all equipment is Hours except for eMICP and MCV, which are Daily.</t>
        </r>
      </text>
    </comment>
    <comment ref="A84" authorId="1" shapeId="0" xr:uid="{58335E4F-97EB-4228-B8C5-DF47EEDB51E2}">
      <text>
        <r>
          <rPr>
            <b/>
            <sz val="9"/>
            <color rgb="FF000000"/>
            <rFont val="Arial"/>
            <family val="2"/>
          </rPr>
          <t>Hildebrand Note:</t>
        </r>
        <r>
          <rPr>
            <sz val="9"/>
            <color rgb="FF000000"/>
            <rFont val="Arial"/>
            <family val="2"/>
          </rPr>
          <t xml:space="preserve">
</t>
        </r>
        <r>
          <rPr>
            <sz val="9"/>
            <color rgb="FF000000"/>
            <rFont val="Arial"/>
            <family val="2"/>
          </rPr>
          <t>Traveler is required to provide a TVS upon his return to home unit.  No exceptions.</t>
        </r>
      </text>
    </comment>
    <comment ref="G84" authorId="1" shapeId="0" xr:uid="{DE388203-CDDB-41F9-A515-9EF57183DF29}">
      <text>
        <r>
          <rPr>
            <b/>
            <sz val="9"/>
            <color rgb="FF000000"/>
            <rFont val="Arial"/>
            <family val="2"/>
          </rPr>
          <t>Hildebrand Note:</t>
        </r>
        <r>
          <rPr>
            <sz val="9"/>
            <color rgb="FF000000"/>
            <rFont val="Arial"/>
            <family val="2"/>
          </rPr>
          <t xml:space="preserve">
</t>
        </r>
        <r>
          <rPr>
            <sz val="9"/>
            <color rgb="FF000000"/>
            <rFont val="Arial"/>
            <family val="2"/>
          </rPr>
          <t xml:space="preserve">Enter obligation cost at time of issued orders. 
</t>
        </r>
        <r>
          <rPr>
            <sz val="9"/>
            <color rgb="FF000000"/>
            <rFont val="Arial"/>
            <family val="2"/>
          </rPr>
          <t xml:space="preserve">
</t>
        </r>
        <r>
          <rPr>
            <sz val="9"/>
            <color rgb="FF000000"/>
            <rFont val="Arial"/>
            <family val="2"/>
          </rPr>
          <t>After final travel claim adjust to final cost.</t>
        </r>
      </text>
    </comment>
    <comment ref="A91" authorId="2" shapeId="0" xr:uid="{2E190325-860B-459C-80DC-2F2852C02B82}">
      <text>
        <r>
          <rPr>
            <b/>
            <sz val="8"/>
            <color rgb="FF000000"/>
            <rFont val="Arial"/>
            <family val="34"/>
          </rPr>
          <t xml:space="preserve">Hildebrand Note:
</t>
        </r>
        <r>
          <rPr>
            <sz val="8"/>
            <color rgb="FF000000"/>
            <rFont val="Arial"/>
            <family val="34"/>
          </rPr>
          <t>When Reservist Personnel are activated enter their Salary Obligation information. Update with final cost upon end of orders.</t>
        </r>
        <r>
          <rPr>
            <sz val="8"/>
            <color rgb="FF000000"/>
            <rFont val="Arial"/>
            <family val="34"/>
          </rPr>
          <t xml:space="preserve">
</t>
        </r>
      </text>
    </comment>
    <comment ref="G105" authorId="0" shapeId="0" xr:uid="{B9514FAA-A8E3-43C6-B412-595817FBB6C5}">
      <text>
        <r>
          <rPr>
            <b/>
            <sz val="9"/>
            <color indexed="81"/>
            <rFont val="Arial"/>
            <family val="2"/>
          </rPr>
          <t xml:space="preserve">Hildebrand Note:
</t>
        </r>
        <r>
          <rPr>
            <sz val="9"/>
            <color indexed="81"/>
            <rFont val="Arial"/>
            <family val="2"/>
          </rPr>
          <t>Enter PRFA obligation cost on day of issuance. 
Enter amendment costs as separate line item(s) on day of obligation.
Adjust to final cost upon certification of SF-1080.
Check Prior entries to avoid double-counting.</t>
        </r>
        <r>
          <rPr>
            <sz val="9"/>
            <color indexed="81"/>
            <rFont val="Tahoma"/>
            <family val="2"/>
          </rPr>
          <t xml:space="preserve">
</t>
        </r>
      </text>
    </comment>
    <comment ref="G112" authorId="0" shapeId="0" xr:uid="{46F0DE32-8EDA-4E76-A4D0-E017B33FE8AF}">
      <text>
        <r>
          <rPr>
            <b/>
            <sz val="9"/>
            <color indexed="81"/>
            <rFont val="Arial"/>
            <family val="2"/>
          </rPr>
          <t xml:space="preserve">Hildebrand Note:
</t>
        </r>
        <r>
          <rPr>
            <sz val="9"/>
            <color indexed="81"/>
            <rFont val="Arial"/>
            <family val="2"/>
          </rPr>
          <t>Enter MIPR obligation cost on day of issuance. 
Enter amendment costs as separate line item(s) on day of obligation.
Adjust to final cost upon certification of final cost documentation.
Check Prior entries to avoid double-counting.</t>
        </r>
        <r>
          <rPr>
            <sz val="9"/>
            <color indexed="81"/>
            <rFont val="Tahoma"/>
            <family val="2"/>
          </rPr>
          <t xml:space="preserve">
</t>
        </r>
      </text>
    </comment>
    <comment ref="G119" authorId="0" shapeId="0" xr:uid="{A28703E5-117E-498E-AD43-7F914E3E67A7}">
      <text>
        <r>
          <rPr>
            <b/>
            <sz val="9"/>
            <color indexed="81"/>
            <rFont val="Arial"/>
            <family val="2"/>
          </rPr>
          <t xml:space="preserve">Hildebrand Note:
</t>
        </r>
        <r>
          <rPr>
            <sz val="9"/>
            <color indexed="81"/>
            <rFont val="Arial"/>
            <family val="2"/>
          </rPr>
          <t>Enter ATP ceiling amount on day of issuance. 
Enter ATP increases as separate line item(s) on day of amended ATP.
Adjust to final cost upon certification of final Invoice.
Check Prior entries to avoid double-counting.</t>
        </r>
        <r>
          <rPr>
            <b/>
            <sz val="9"/>
            <color indexed="81"/>
            <rFont val="Tahoma"/>
            <family val="2"/>
          </rPr>
          <t xml:space="preserve">
</t>
        </r>
        <r>
          <rPr>
            <sz val="9"/>
            <color indexed="81"/>
            <rFont val="Tahoma"/>
            <family val="2"/>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Irvin, David E MSTC</author>
    <author>Hildebrand</author>
    <author>Microsoft Office User</author>
  </authors>
  <commentList>
    <comment ref="A6" authorId="0" shapeId="0" xr:uid="{85C991FC-179E-435F-B532-043BE2666B25}">
      <text>
        <r>
          <rPr>
            <sz val="9"/>
            <color indexed="81"/>
            <rFont val="Tahoma"/>
            <family val="2"/>
          </rPr>
          <t xml:space="preserve">
</t>
        </r>
      </text>
    </comment>
    <comment ref="C6" authorId="0" shapeId="0" xr:uid="{55ACD6C7-FEBD-4E58-9AC1-17C2183AB785}">
      <text>
        <r>
          <rPr>
            <b/>
            <sz val="9"/>
            <color rgb="FF000000"/>
            <rFont val="Arial"/>
            <family val="2"/>
          </rPr>
          <t xml:space="preserve">Hildebrand Note: 
</t>
        </r>
        <r>
          <rPr>
            <b/>
            <sz val="9"/>
            <color rgb="FF000000"/>
            <rFont val="Arial"/>
            <family val="2"/>
          </rPr>
          <t>Duty status</t>
        </r>
        <r>
          <rPr>
            <sz val="9"/>
            <color rgb="FF000000"/>
            <rFont val="Arial"/>
            <family val="2"/>
          </rPr>
          <t xml:space="preserve">
</t>
        </r>
        <r>
          <rPr>
            <sz val="9"/>
            <color rgb="FF000000"/>
            <rFont val="Arial"/>
            <family val="2"/>
          </rPr>
          <t xml:space="preserve">A=Active 
</t>
        </r>
        <r>
          <rPr>
            <sz val="9"/>
            <color rgb="FF000000"/>
            <rFont val="Arial"/>
            <family val="2"/>
          </rPr>
          <t xml:space="preserve">R=Reserve 
</t>
        </r>
        <r>
          <rPr>
            <sz val="9"/>
            <color rgb="FF000000"/>
            <rFont val="Arial"/>
            <family val="2"/>
          </rPr>
          <t>C=Civilian</t>
        </r>
      </text>
    </comment>
    <comment ref="D6" authorId="0" shapeId="0" xr:uid="{E4B895BB-604E-4696-BCAA-C7B20DFC42F3}">
      <text>
        <r>
          <rPr>
            <b/>
            <sz val="9"/>
            <color indexed="81"/>
            <rFont val="Arial"/>
            <family val="2"/>
          </rPr>
          <t>Hildebrand Note:</t>
        </r>
        <r>
          <rPr>
            <sz val="9"/>
            <color indexed="81"/>
            <rFont val="Arial"/>
            <family val="2"/>
          </rPr>
          <t xml:space="preserve">
Member's parent Unit</t>
        </r>
        <r>
          <rPr>
            <sz val="9"/>
            <color indexed="81"/>
            <rFont val="Tahoma"/>
            <charset val="1"/>
          </rPr>
          <t>.</t>
        </r>
      </text>
    </comment>
    <comment ref="G6" authorId="0" shapeId="0" xr:uid="{317ACD8E-37A5-401B-B4CD-8F9522AE0835}">
      <text>
        <r>
          <rPr>
            <b/>
            <sz val="9"/>
            <color indexed="81"/>
            <rFont val="Arial"/>
            <family val="2"/>
          </rPr>
          <t xml:space="preserve">Hildebrand Note:
</t>
        </r>
        <r>
          <rPr>
            <sz val="9"/>
            <color indexed="81"/>
            <rFont val="Arial"/>
            <family val="2"/>
          </rPr>
          <t>12 Hour Maximum per day.</t>
        </r>
        <r>
          <rPr>
            <sz val="9"/>
            <color indexed="81"/>
            <rFont val="Tahoma"/>
            <charset val="1"/>
          </rPr>
          <t xml:space="preserve">
</t>
        </r>
      </text>
    </comment>
    <comment ref="C47" authorId="1" shapeId="0" xr:uid="{39ED4E76-C1EA-448F-A748-598B7CD9EEAC}">
      <text>
        <r>
          <rPr>
            <b/>
            <sz val="9"/>
            <color rgb="FF000000"/>
            <rFont val="Arial"/>
            <family val="2"/>
          </rPr>
          <t>Hildebrand Note:</t>
        </r>
        <r>
          <rPr>
            <sz val="9"/>
            <color rgb="FF000000"/>
            <rFont val="Arial"/>
            <family val="2"/>
          </rPr>
          <t xml:space="preserve">
</t>
        </r>
        <r>
          <rPr>
            <sz val="9"/>
            <color rgb="FF000000"/>
            <rFont val="Arial"/>
            <family val="2"/>
          </rPr>
          <t>Include Airframe tailnumber</t>
        </r>
      </text>
    </comment>
    <comment ref="C53" authorId="1" shapeId="0" xr:uid="{62D3BF33-081F-49FA-90FF-18EB12F56D23}">
      <text>
        <r>
          <rPr>
            <b/>
            <sz val="9"/>
            <color rgb="FF000000"/>
            <rFont val="Arial"/>
            <family val="2"/>
          </rPr>
          <t>Hildebrand Note:</t>
        </r>
        <r>
          <rPr>
            <sz val="9"/>
            <color rgb="FF000000"/>
            <rFont val="Arial"/>
            <family val="2"/>
          </rPr>
          <t xml:space="preserve">
</t>
        </r>
        <r>
          <rPr>
            <sz val="9"/>
            <color rgb="FF000000"/>
            <rFont val="Arial"/>
            <family val="2"/>
          </rPr>
          <t>Include boat hull number.</t>
        </r>
      </text>
    </comment>
    <comment ref="C59" authorId="1" shapeId="0" xr:uid="{22C42A9A-3DDF-4E66-8D65-F34840CEE7D2}">
      <text>
        <r>
          <rPr>
            <b/>
            <sz val="9"/>
            <color rgb="FF000000"/>
            <rFont val="Arial"/>
            <family val="2"/>
          </rPr>
          <t>Hildebrand Note:</t>
        </r>
        <r>
          <rPr>
            <sz val="9"/>
            <color rgb="FF000000"/>
            <rFont val="Arial"/>
            <family val="2"/>
          </rPr>
          <t xml:space="preserve">
</t>
        </r>
        <r>
          <rPr>
            <sz val="9"/>
            <color rgb="FF000000"/>
            <rFont val="Arial"/>
            <family val="2"/>
          </rPr>
          <t>Include Cutter name and/or hull number.</t>
        </r>
      </text>
    </comment>
    <comment ref="D65" authorId="0" shapeId="0" xr:uid="{91F3239A-B9CE-4D7A-A44C-E7B5686CE688}">
      <text>
        <r>
          <rPr>
            <b/>
            <sz val="9"/>
            <color rgb="FF000000"/>
            <rFont val="Arial"/>
            <family val="2"/>
          </rPr>
          <t xml:space="preserve">Hildebrand Note:
</t>
        </r>
        <r>
          <rPr>
            <sz val="9"/>
            <color rgb="FF000000"/>
            <rFont val="Arial"/>
            <family val="2"/>
          </rPr>
          <t>The rate basis for all equipment is Hours except for eMICP and MCV, which are Daily.</t>
        </r>
      </text>
    </comment>
    <comment ref="A84" authorId="1" shapeId="0" xr:uid="{D3B59C51-636F-4BCB-9AA8-1051AC9B0B48}">
      <text>
        <r>
          <rPr>
            <b/>
            <sz val="9"/>
            <color rgb="FF000000"/>
            <rFont val="Arial"/>
            <family val="2"/>
          </rPr>
          <t>Hildebrand Note:</t>
        </r>
        <r>
          <rPr>
            <sz val="9"/>
            <color rgb="FF000000"/>
            <rFont val="Arial"/>
            <family val="2"/>
          </rPr>
          <t xml:space="preserve">
</t>
        </r>
        <r>
          <rPr>
            <sz val="9"/>
            <color rgb="FF000000"/>
            <rFont val="Arial"/>
            <family val="2"/>
          </rPr>
          <t>Traveler is required to provide a TVS upon his return to home unit.  No exceptions.</t>
        </r>
      </text>
    </comment>
    <comment ref="G84" authorId="1" shapeId="0" xr:uid="{6E3E5DA7-676A-44C5-8A37-4C39FC73A11F}">
      <text>
        <r>
          <rPr>
            <b/>
            <sz val="9"/>
            <color rgb="FF000000"/>
            <rFont val="Arial"/>
            <family val="2"/>
          </rPr>
          <t>Hildebrand Note:</t>
        </r>
        <r>
          <rPr>
            <sz val="9"/>
            <color rgb="FF000000"/>
            <rFont val="Arial"/>
            <family val="2"/>
          </rPr>
          <t xml:space="preserve">
</t>
        </r>
        <r>
          <rPr>
            <sz val="9"/>
            <color rgb="FF000000"/>
            <rFont val="Arial"/>
            <family val="2"/>
          </rPr>
          <t xml:space="preserve">Enter obligation cost at time of issued orders. 
</t>
        </r>
        <r>
          <rPr>
            <sz val="9"/>
            <color rgb="FF000000"/>
            <rFont val="Arial"/>
            <family val="2"/>
          </rPr>
          <t xml:space="preserve">
</t>
        </r>
        <r>
          <rPr>
            <sz val="9"/>
            <color rgb="FF000000"/>
            <rFont val="Arial"/>
            <family val="2"/>
          </rPr>
          <t>After final travel claim adjust to final cost.</t>
        </r>
      </text>
    </comment>
    <comment ref="A91" authorId="2" shapeId="0" xr:uid="{F717F606-6F63-4A10-B1E5-1CFD5173631C}">
      <text>
        <r>
          <rPr>
            <b/>
            <sz val="8"/>
            <color rgb="FF000000"/>
            <rFont val="Arial"/>
            <family val="34"/>
          </rPr>
          <t xml:space="preserve">Hildebrand Note:
</t>
        </r>
        <r>
          <rPr>
            <sz val="8"/>
            <color rgb="FF000000"/>
            <rFont val="Arial"/>
            <family val="34"/>
          </rPr>
          <t>When Reservist Personnel are activated enter their Salary Obligation information. Update with final cost upon end of orders.</t>
        </r>
        <r>
          <rPr>
            <sz val="8"/>
            <color rgb="FF000000"/>
            <rFont val="Arial"/>
            <family val="34"/>
          </rPr>
          <t xml:space="preserve">
</t>
        </r>
      </text>
    </comment>
    <comment ref="G105" authorId="0" shapeId="0" xr:uid="{93203B15-BCCE-4143-B760-4FA3BF522644}">
      <text>
        <r>
          <rPr>
            <b/>
            <sz val="9"/>
            <color indexed="81"/>
            <rFont val="Arial"/>
            <family val="2"/>
          </rPr>
          <t xml:space="preserve">Hildebrand Note:
</t>
        </r>
        <r>
          <rPr>
            <sz val="9"/>
            <color indexed="81"/>
            <rFont val="Arial"/>
            <family val="2"/>
          </rPr>
          <t>Enter PRFA obligation cost on day of issuance. 
Enter amendment costs as separate line item(s) on day of obligation.
Adjust to final cost upon certification of SF-1080.
Check Prior entries to avoid double-counting.</t>
        </r>
        <r>
          <rPr>
            <sz val="9"/>
            <color indexed="81"/>
            <rFont val="Tahoma"/>
            <family val="2"/>
          </rPr>
          <t xml:space="preserve">
</t>
        </r>
      </text>
    </comment>
    <comment ref="G112" authorId="0" shapeId="0" xr:uid="{12D0060E-82A4-439B-A141-C055581EBF85}">
      <text>
        <r>
          <rPr>
            <b/>
            <sz val="9"/>
            <color indexed="81"/>
            <rFont val="Arial"/>
            <family val="2"/>
          </rPr>
          <t xml:space="preserve">Hildebrand Note:
</t>
        </r>
        <r>
          <rPr>
            <sz val="9"/>
            <color indexed="81"/>
            <rFont val="Arial"/>
            <family val="2"/>
          </rPr>
          <t>Enter MIPR obligation cost on day of issuance. 
Enter amendment costs as separate line item(s) on day of obligation.
Adjust to final cost upon certification of final cost documentation.
Check Prior entries to avoid double-counting.</t>
        </r>
        <r>
          <rPr>
            <sz val="9"/>
            <color indexed="81"/>
            <rFont val="Tahoma"/>
            <family val="2"/>
          </rPr>
          <t xml:space="preserve">
</t>
        </r>
      </text>
    </comment>
    <comment ref="G119" authorId="0" shapeId="0" xr:uid="{E83AF99E-DDBB-464E-9425-B619E773C948}">
      <text>
        <r>
          <rPr>
            <b/>
            <sz val="9"/>
            <color indexed="81"/>
            <rFont val="Arial"/>
            <family val="2"/>
          </rPr>
          <t xml:space="preserve">Hildebrand Note:
</t>
        </r>
        <r>
          <rPr>
            <sz val="9"/>
            <color indexed="81"/>
            <rFont val="Arial"/>
            <family val="2"/>
          </rPr>
          <t>Enter ATP ceiling amount on day of issuance. 
Enter ATP increases as separate line item(s) on day of amended ATP.
Adjust to final cost upon certification of final Invoice.
Check Prior entries to avoid double-counting.</t>
        </r>
        <r>
          <rPr>
            <b/>
            <sz val="9"/>
            <color indexed="81"/>
            <rFont val="Tahoma"/>
            <family val="2"/>
          </rPr>
          <t xml:space="preserve">
</t>
        </r>
        <r>
          <rPr>
            <sz val="9"/>
            <color indexed="81"/>
            <rFont val="Tahoma"/>
            <family val="2"/>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Irvin, David E MSTC</author>
    <author>Hildebrand</author>
    <author>Microsoft Office User</author>
  </authors>
  <commentList>
    <comment ref="A6" authorId="0" shapeId="0" xr:uid="{ABD8FEA2-5E1A-42E8-AAD8-D709F2B7CC4C}">
      <text>
        <r>
          <rPr>
            <sz val="9"/>
            <color indexed="81"/>
            <rFont val="Tahoma"/>
            <family val="2"/>
          </rPr>
          <t xml:space="preserve">
</t>
        </r>
      </text>
    </comment>
    <comment ref="C6" authorId="0" shapeId="0" xr:uid="{8B3E29F5-9028-4326-80B0-3A9B0C3BF04B}">
      <text>
        <r>
          <rPr>
            <b/>
            <sz val="9"/>
            <color rgb="FF000000"/>
            <rFont val="Arial"/>
            <family val="2"/>
          </rPr>
          <t xml:space="preserve">Hildebrand Note: 
</t>
        </r>
        <r>
          <rPr>
            <b/>
            <sz val="9"/>
            <color rgb="FF000000"/>
            <rFont val="Arial"/>
            <family val="2"/>
          </rPr>
          <t>Duty status</t>
        </r>
        <r>
          <rPr>
            <sz val="9"/>
            <color rgb="FF000000"/>
            <rFont val="Arial"/>
            <family val="2"/>
          </rPr>
          <t xml:space="preserve">
</t>
        </r>
        <r>
          <rPr>
            <sz val="9"/>
            <color rgb="FF000000"/>
            <rFont val="Arial"/>
            <family val="2"/>
          </rPr>
          <t xml:space="preserve">A=Active 
</t>
        </r>
        <r>
          <rPr>
            <sz val="9"/>
            <color rgb="FF000000"/>
            <rFont val="Arial"/>
            <family val="2"/>
          </rPr>
          <t xml:space="preserve">R=Reserve 
</t>
        </r>
        <r>
          <rPr>
            <sz val="9"/>
            <color rgb="FF000000"/>
            <rFont val="Arial"/>
            <family val="2"/>
          </rPr>
          <t>C=Civilian</t>
        </r>
      </text>
    </comment>
    <comment ref="D6" authorId="0" shapeId="0" xr:uid="{28D6A1E5-4045-4AE1-8D8F-BCC9294EF2C8}">
      <text>
        <r>
          <rPr>
            <b/>
            <sz val="9"/>
            <color indexed="81"/>
            <rFont val="Arial"/>
            <family val="2"/>
          </rPr>
          <t>Hildebrand Note:</t>
        </r>
        <r>
          <rPr>
            <sz val="9"/>
            <color indexed="81"/>
            <rFont val="Arial"/>
            <family val="2"/>
          </rPr>
          <t xml:space="preserve">
Member's parent Unit</t>
        </r>
        <r>
          <rPr>
            <sz val="9"/>
            <color indexed="81"/>
            <rFont val="Tahoma"/>
            <charset val="1"/>
          </rPr>
          <t>.</t>
        </r>
      </text>
    </comment>
    <comment ref="G6" authorId="0" shapeId="0" xr:uid="{F346896B-48B6-4D69-A9BF-D2B3312A951A}">
      <text>
        <r>
          <rPr>
            <b/>
            <sz val="9"/>
            <color indexed="81"/>
            <rFont val="Arial"/>
            <family val="2"/>
          </rPr>
          <t xml:space="preserve">Hildebrand Note:
</t>
        </r>
        <r>
          <rPr>
            <sz val="9"/>
            <color indexed="81"/>
            <rFont val="Arial"/>
            <family val="2"/>
          </rPr>
          <t>12 Hour Maximum per day.</t>
        </r>
        <r>
          <rPr>
            <sz val="9"/>
            <color indexed="81"/>
            <rFont val="Tahoma"/>
            <charset val="1"/>
          </rPr>
          <t xml:space="preserve">
</t>
        </r>
      </text>
    </comment>
    <comment ref="C47" authorId="1" shapeId="0" xr:uid="{355A5BD1-D806-4C8F-B9F7-3D84A709EE7F}">
      <text>
        <r>
          <rPr>
            <b/>
            <sz val="9"/>
            <color rgb="FF000000"/>
            <rFont val="Arial"/>
            <family val="2"/>
          </rPr>
          <t>Hildebrand Note:</t>
        </r>
        <r>
          <rPr>
            <sz val="9"/>
            <color rgb="FF000000"/>
            <rFont val="Arial"/>
            <family val="2"/>
          </rPr>
          <t xml:space="preserve">
</t>
        </r>
        <r>
          <rPr>
            <sz val="9"/>
            <color rgb="FF000000"/>
            <rFont val="Arial"/>
            <family val="2"/>
          </rPr>
          <t>Include Airframe tailnumber</t>
        </r>
      </text>
    </comment>
    <comment ref="C53" authorId="1" shapeId="0" xr:uid="{C85BA49B-B461-447D-A38C-D2B57982F1DB}">
      <text>
        <r>
          <rPr>
            <b/>
            <sz val="9"/>
            <color rgb="FF000000"/>
            <rFont val="Arial"/>
            <family val="2"/>
          </rPr>
          <t>Hildebrand Note:</t>
        </r>
        <r>
          <rPr>
            <sz val="9"/>
            <color rgb="FF000000"/>
            <rFont val="Arial"/>
            <family val="2"/>
          </rPr>
          <t xml:space="preserve">
</t>
        </r>
        <r>
          <rPr>
            <sz val="9"/>
            <color rgb="FF000000"/>
            <rFont val="Arial"/>
            <family val="2"/>
          </rPr>
          <t>Include boat hull number.</t>
        </r>
      </text>
    </comment>
    <comment ref="C59" authorId="1" shapeId="0" xr:uid="{F57C0CAC-40D5-40D7-98DA-CBC8A45C2FD6}">
      <text>
        <r>
          <rPr>
            <b/>
            <sz val="9"/>
            <color rgb="FF000000"/>
            <rFont val="Arial"/>
            <family val="2"/>
          </rPr>
          <t>Hildebrand Note:</t>
        </r>
        <r>
          <rPr>
            <sz val="9"/>
            <color rgb="FF000000"/>
            <rFont val="Arial"/>
            <family val="2"/>
          </rPr>
          <t xml:space="preserve">
</t>
        </r>
        <r>
          <rPr>
            <sz val="9"/>
            <color rgb="FF000000"/>
            <rFont val="Arial"/>
            <family val="2"/>
          </rPr>
          <t>Include Cutter name and/or hull number.</t>
        </r>
      </text>
    </comment>
    <comment ref="D65" authorId="0" shapeId="0" xr:uid="{5D9AB6CE-D2E2-4684-A103-358A2A5EBF3C}">
      <text>
        <r>
          <rPr>
            <b/>
            <sz val="9"/>
            <color rgb="FF000000"/>
            <rFont val="Arial"/>
            <family val="2"/>
          </rPr>
          <t xml:space="preserve">Hildebrand Note:
</t>
        </r>
        <r>
          <rPr>
            <sz val="9"/>
            <color rgb="FF000000"/>
            <rFont val="Arial"/>
            <family val="2"/>
          </rPr>
          <t>The rate basis for all equipment is Hours except for eMICP and MCV, which are Daily.</t>
        </r>
      </text>
    </comment>
    <comment ref="A84" authorId="1" shapeId="0" xr:uid="{E4CDE0E0-A61E-4037-85D7-531518A6B570}">
      <text>
        <r>
          <rPr>
            <b/>
            <sz val="9"/>
            <color rgb="FF000000"/>
            <rFont val="Arial"/>
            <family val="2"/>
          </rPr>
          <t>Hildebrand Note:</t>
        </r>
        <r>
          <rPr>
            <sz val="9"/>
            <color rgb="FF000000"/>
            <rFont val="Arial"/>
            <family val="2"/>
          </rPr>
          <t xml:space="preserve">
</t>
        </r>
        <r>
          <rPr>
            <sz val="9"/>
            <color rgb="FF000000"/>
            <rFont val="Arial"/>
            <family val="2"/>
          </rPr>
          <t>Traveler is required to provide a TVS upon his return to home unit.  No exceptions.</t>
        </r>
      </text>
    </comment>
    <comment ref="G84" authorId="1" shapeId="0" xr:uid="{052B7AEC-AD6A-482A-9A56-3C60D6CD623E}">
      <text>
        <r>
          <rPr>
            <b/>
            <sz val="9"/>
            <color rgb="FF000000"/>
            <rFont val="Arial"/>
            <family val="2"/>
          </rPr>
          <t>Hildebrand Note:</t>
        </r>
        <r>
          <rPr>
            <sz val="9"/>
            <color rgb="FF000000"/>
            <rFont val="Arial"/>
            <family val="2"/>
          </rPr>
          <t xml:space="preserve">
</t>
        </r>
        <r>
          <rPr>
            <sz val="9"/>
            <color rgb="FF000000"/>
            <rFont val="Arial"/>
            <family val="2"/>
          </rPr>
          <t xml:space="preserve">Enter obligation cost at time of issued orders. 
</t>
        </r>
        <r>
          <rPr>
            <sz val="9"/>
            <color rgb="FF000000"/>
            <rFont val="Arial"/>
            <family val="2"/>
          </rPr>
          <t xml:space="preserve">
</t>
        </r>
        <r>
          <rPr>
            <sz val="9"/>
            <color rgb="FF000000"/>
            <rFont val="Arial"/>
            <family val="2"/>
          </rPr>
          <t>After final travel claim adjust to final cost.</t>
        </r>
      </text>
    </comment>
    <comment ref="A91" authorId="2" shapeId="0" xr:uid="{F2682267-D3C7-4E9A-B928-79501C548089}">
      <text>
        <r>
          <rPr>
            <b/>
            <sz val="8"/>
            <color rgb="FF000000"/>
            <rFont val="Arial"/>
            <family val="34"/>
          </rPr>
          <t xml:space="preserve">Hildebrand Note:
</t>
        </r>
        <r>
          <rPr>
            <sz val="8"/>
            <color rgb="FF000000"/>
            <rFont val="Arial"/>
            <family val="34"/>
          </rPr>
          <t>When Reservist Personnel are activated enter their Salary Obligation information. Update with final cost upon end of orders.</t>
        </r>
        <r>
          <rPr>
            <sz val="8"/>
            <color rgb="FF000000"/>
            <rFont val="Arial"/>
            <family val="34"/>
          </rPr>
          <t xml:space="preserve">
</t>
        </r>
      </text>
    </comment>
    <comment ref="G105" authorId="0" shapeId="0" xr:uid="{F276E428-7A85-49CD-834E-3D5AA777A5CA}">
      <text>
        <r>
          <rPr>
            <b/>
            <sz val="9"/>
            <color indexed="81"/>
            <rFont val="Arial"/>
            <family val="2"/>
          </rPr>
          <t xml:space="preserve">Hildebrand Note:
</t>
        </r>
        <r>
          <rPr>
            <sz val="9"/>
            <color indexed="81"/>
            <rFont val="Arial"/>
            <family val="2"/>
          </rPr>
          <t>Enter PRFA obligation cost on day of issuance. 
Enter amendment costs as separate line item(s) on day of obligation.
Adjust to final cost upon certification of SF-1080.
Check Prior entries to avoid double-counting.</t>
        </r>
        <r>
          <rPr>
            <sz val="9"/>
            <color indexed="81"/>
            <rFont val="Tahoma"/>
            <family val="2"/>
          </rPr>
          <t xml:space="preserve">
</t>
        </r>
      </text>
    </comment>
    <comment ref="G112" authorId="0" shapeId="0" xr:uid="{9C0931DB-17F5-4821-9809-2961A8724193}">
      <text>
        <r>
          <rPr>
            <b/>
            <sz val="9"/>
            <color indexed="81"/>
            <rFont val="Arial"/>
            <family val="2"/>
          </rPr>
          <t xml:space="preserve">Hildebrand Note:
</t>
        </r>
        <r>
          <rPr>
            <sz val="9"/>
            <color indexed="81"/>
            <rFont val="Arial"/>
            <family val="2"/>
          </rPr>
          <t>Enter MIPR obligation cost on day of issuance. 
Enter amendment costs as separate line item(s) on day of obligation.
Adjust to final cost upon certification of final cost documentation.
Check Prior entries to avoid double-counting.</t>
        </r>
        <r>
          <rPr>
            <sz val="9"/>
            <color indexed="81"/>
            <rFont val="Tahoma"/>
            <family val="2"/>
          </rPr>
          <t xml:space="preserve">
</t>
        </r>
      </text>
    </comment>
    <comment ref="G119" authorId="0" shapeId="0" xr:uid="{00583132-FD48-40AE-B46D-69ECF753CC47}">
      <text>
        <r>
          <rPr>
            <b/>
            <sz val="9"/>
            <color indexed="81"/>
            <rFont val="Arial"/>
            <family val="2"/>
          </rPr>
          <t xml:space="preserve">Hildebrand Note:
</t>
        </r>
        <r>
          <rPr>
            <sz val="9"/>
            <color indexed="81"/>
            <rFont val="Arial"/>
            <family val="2"/>
          </rPr>
          <t>Enter ATP ceiling amount on day of issuance. 
Enter ATP increases as separate line item(s) on day of amended ATP.
Adjust to final cost upon certification of final Invoice.
Check Prior entries to avoid double-counting.</t>
        </r>
        <r>
          <rPr>
            <b/>
            <sz val="9"/>
            <color indexed="81"/>
            <rFont val="Tahoma"/>
            <family val="2"/>
          </rPr>
          <t xml:space="preserve">
</t>
        </r>
        <r>
          <rPr>
            <sz val="9"/>
            <color indexed="81"/>
            <rFont val="Tahoma"/>
            <family val="2"/>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Irvin, David E MSTC</author>
    <author>Hildebrand</author>
    <author>Microsoft Office User</author>
  </authors>
  <commentList>
    <comment ref="A6" authorId="0" shapeId="0" xr:uid="{D7E80680-64F9-4EBB-9D71-36F82FF56DC8}">
      <text>
        <r>
          <rPr>
            <sz val="9"/>
            <color indexed="81"/>
            <rFont val="Tahoma"/>
            <family val="2"/>
          </rPr>
          <t xml:space="preserve">
</t>
        </r>
      </text>
    </comment>
    <comment ref="C6" authorId="0" shapeId="0" xr:uid="{43CF71A4-DFB6-487E-897C-007DAB7E2732}">
      <text>
        <r>
          <rPr>
            <b/>
            <sz val="9"/>
            <color rgb="FF000000"/>
            <rFont val="Arial"/>
            <family val="2"/>
          </rPr>
          <t xml:space="preserve">Hildebrand Note: 
</t>
        </r>
        <r>
          <rPr>
            <b/>
            <sz val="9"/>
            <color rgb="FF000000"/>
            <rFont val="Arial"/>
            <family val="2"/>
          </rPr>
          <t>Duty status</t>
        </r>
        <r>
          <rPr>
            <sz val="9"/>
            <color rgb="FF000000"/>
            <rFont val="Arial"/>
            <family val="2"/>
          </rPr>
          <t xml:space="preserve">
</t>
        </r>
        <r>
          <rPr>
            <sz val="9"/>
            <color rgb="FF000000"/>
            <rFont val="Arial"/>
            <family val="2"/>
          </rPr>
          <t xml:space="preserve">A=Active 
</t>
        </r>
        <r>
          <rPr>
            <sz val="9"/>
            <color rgb="FF000000"/>
            <rFont val="Arial"/>
            <family val="2"/>
          </rPr>
          <t xml:space="preserve">R=Reserve 
</t>
        </r>
        <r>
          <rPr>
            <sz val="9"/>
            <color rgb="FF000000"/>
            <rFont val="Arial"/>
            <family val="2"/>
          </rPr>
          <t>C=Civilian</t>
        </r>
      </text>
    </comment>
    <comment ref="D6" authorId="0" shapeId="0" xr:uid="{336F6649-8EE5-460C-BB3E-28FFEDBD6ADF}">
      <text>
        <r>
          <rPr>
            <b/>
            <sz val="9"/>
            <color indexed="81"/>
            <rFont val="Arial"/>
            <family val="2"/>
          </rPr>
          <t>Hildebrand Note:</t>
        </r>
        <r>
          <rPr>
            <sz val="9"/>
            <color indexed="81"/>
            <rFont val="Arial"/>
            <family val="2"/>
          </rPr>
          <t xml:space="preserve">
Member's parent Unit</t>
        </r>
        <r>
          <rPr>
            <sz val="9"/>
            <color indexed="81"/>
            <rFont val="Tahoma"/>
            <charset val="1"/>
          </rPr>
          <t>.</t>
        </r>
      </text>
    </comment>
    <comment ref="G6" authorId="0" shapeId="0" xr:uid="{4FEDCD70-3F3E-4300-9B82-8E1D7C120313}">
      <text>
        <r>
          <rPr>
            <b/>
            <sz val="9"/>
            <color indexed="81"/>
            <rFont val="Arial"/>
            <family val="2"/>
          </rPr>
          <t xml:space="preserve">Hildebrand Note:
</t>
        </r>
        <r>
          <rPr>
            <sz val="9"/>
            <color indexed="81"/>
            <rFont val="Arial"/>
            <family val="2"/>
          </rPr>
          <t>12 Hour Maximum per day.</t>
        </r>
        <r>
          <rPr>
            <sz val="9"/>
            <color indexed="81"/>
            <rFont val="Tahoma"/>
            <charset val="1"/>
          </rPr>
          <t xml:space="preserve">
</t>
        </r>
      </text>
    </comment>
    <comment ref="C47" authorId="1" shapeId="0" xr:uid="{23D84AF6-C7A6-41E3-A5A1-EE415E89B3CF}">
      <text>
        <r>
          <rPr>
            <b/>
            <sz val="9"/>
            <color rgb="FF000000"/>
            <rFont val="Arial"/>
            <family val="2"/>
          </rPr>
          <t>Hildebrand Note:</t>
        </r>
        <r>
          <rPr>
            <sz val="9"/>
            <color rgb="FF000000"/>
            <rFont val="Arial"/>
            <family val="2"/>
          </rPr>
          <t xml:space="preserve">
</t>
        </r>
        <r>
          <rPr>
            <sz val="9"/>
            <color rgb="FF000000"/>
            <rFont val="Arial"/>
            <family val="2"/>
          </rPr>
          <t>Include Airframe tailnumber</t>
        </r>
      </text>
    </comment>
    <comment ref="C53" authorId="1" shapeId="0" xr:uid="{7DB47D29-B1AD-4303-8BD4-E94A247A2C83}">
      <text>
        <r>
          <rPr>
            <b/>
            <sz val="9"/>
            <color rgb="FF000000"/>
            <rFont val="Arial"/>
            <family val="2"/>
          </rPr>
          <t>Hildebrand Note:</t>
        </r>
        <r>
          <rPr>
            <sz val="9"/>
            <color rgb="FF000000"/>
            <rFont val="Arial"/>
            <family val="2"/>
          </rPr>
          <t xml:space="preserve">
</t>
        </r>
        <r>
          <rPr>
            <sz val="9"/>
            <color rgb="FF000000"/>
            <rFont val="Arial"/>
            <family val="2"/>
          </rPr>
          <t>Include boat hull number.</t>
        </r>
      </text>
    </comment>
    <comment ref="C59" authorId="1" shapeId="0" xr:uid="{26F40BA6-B525-4D47-B2B7-64C59C71C515}">
      <text>
        <r>
          <rPr>
            <b/>
            <sz val="9"/>
            <color rgb="FF000000"/>
            <rFont val="Arial"/>
            <family val="2"/>
          </rPr>
          <t>Hildebrand Note:</t>
        </r>
        <r>
          <rPr>
            <sz val="9"/>
            <color rgb="FF000000"/>
            <rFont val="Arial"/>
            <family val="2"/>
          </rPr>
          <t xml:space="preserve">
</t>
        </r>
        <r>
          <rPr>
            <sz val="9"/>
            <color rgb="FF000000"/>
            <rFont val="Arial"/>
            <family val="2"/>
          </rPr>
          <t>Include Cutter name and/or hull number.</t>
        </r>
      </text>
    </comment>
    <comment ref="D65" authorId="0" shapeId="0" xr:uid="{80324DD7-8B4C-433C-99D8-415149B45C06}">
      <text>
        <r>
          <rPr>
            <b/>
            <sz val="9"/>
            <color rgb="FF000000"/>
            <rFont val="Arial"/>
            <family val="2"/>
          </rPr>
          <t xml:space="preserve">Hildebrand Note:
</t>
        </r>
        <r>
          <rPr>
            <sz val="9"/>
            <color rgb="FF000000"/>
            <rFont val="Arial"/>
            <family val="2"/>
          </rPr>
          <t>The rate basis for all equipment is Hours except for eMICP and MCV, which are Daily.</t>
        </r>
      </text>
    </comment>
    <comment ref="A84" authorId="1" shapeId="0" xr:uid="{1A0FF527-0D37-4887-B593-3E34DE28E8AE}">
      <text>
        <r>
          <rPr>
            <b/>
            <sz val="9"/>
            <color rgb="FF000000"/>
            <rFont val="Arial"/>
            <family val="2"/>
          </rPr>
          <t>Hildebrand Note:</t>
        </r>
        <r>
          <rPr>
            <sz val="9"/>
            <color rgb="FF000000"/>
            <rFont val="Arial"/>
            <family val="2"/>
          </rPr>
          <t xml:space="preserve">
</t>
        </r>
        <r>
          <rPr>
            <sz val="9"/>
            <color rgb="FF000000"/>
            <rFont val="Arial"/>
            <family val="2"/>
          </rPr>
          <t>Traveler is required to provide a TVS upon his return to home unit.  No exceptions.</t>
        </r>
      </text>
    </comment>
    <comment ref="G84" authorId="1" shapeId="0" xr:uid="{83405C40-EFAD-4BAD-BBE9-9BC358E28109}">
      <text>
        <r>
          <rPr>
            <b/>
            <sz val="9"/>
            <color rgb="FF000000"/>
            <rFont val="Arial"/>
            <family val="2"/>
          </rPr>
          <t>Hildebrand Note:</t>
        </r>
        <r>
          <rPr>
            <sz val="9"/>
            <color rgb="FF000000"/>
            <rFont val="Arial"/>
            <family val="2"/>
          </rPr>
          <t xml:space="preserve">
</t>
        </r>
        <r>
          <rPr>
            <sz val="9"/>
            <color rgb="FF000000"/>
            <rFont val="Arial"/>
            <family val="2"/>
          </rPr>
          <t xml:space="preserve">Enter obligation cost at time of issued orders. 
</t>
        </r>
        <r>
          <rPr>
            <sz val="9"/>
            <color rgb="FF000000"/>
            <rFont val="Arial"/>
            <family val="2"/>
          </rPr>
          <t xml:space="preserve">
</t>
        </r>
        <r>
          <rPr>
            <sz val="9"/>
            <color rgb="FF000000"/>
            <rFont val="Arial"/>
            <family val="2"/>
          </rPr>
          <t>After final travel claim adjust to final cost.</t>
        </r>
      </text>
    </comment>
    <comment ref="A91" authorId="2" shapeId="0" xr:uid="{7A1C9971-4534-491A-B76C-FE08377B38C9}">
      <text>
        <r>
          <rPr>
            <b/>
            <sz val="8"/>
            <color rgb="FF000000"/>
            <rFont val="Arial"/>
            <family val="34"/>
          </rPr>
          <t xml:space="preserve">Hildebrand Note:
</t>
        </r>
        <r>
          <rPr>
            <sz val="8"/>
            <color rgb="FF000000"/>
            <rFont val="Arial"/>
            <family val="34"/>
          </rPr>
          <t>When Reservist Personnel are activated enter their Salary Obligation information. Update with final cost upon end of orders.</t>
        </r>
        <r>
          <rPr>
            <sz val="8"/>
            <color rgb="FF000000"/>
            <rFont val="Arial"/>
            <family val="34"/>
          </rPr>
          <t xml:space="preserve">
</t>
        </r>
      </text>
    </comment>
    <comment ref="G105" authorId="0" shapeId="0" xr:uid="{F0B517E0-5DE7-40A7-B332-566C72411ADB}">
      <text>
        <r>
          <rPr>
            <b/>
            <sz val="9"/>
            <color indexed="81"/>
            <rFont val="Arial"/>
            <family val="2"/>
          </rPr>
          <t xml:space="preserve">Hildebrand Note:
</t>
        </r>
        <r>
          <rPr>
            <sz val="9"/>
            <color indexed="81"/>
            <rFont val="Arial"/>
            <family val="2"/>
          </rPr>
          <t>Enter PRFA obligation cost on day of issuance. 
Enter amendment costs as separate line item(s) on day of obligation.
Adjust to final cost upon certification of SF-1080.
Check Prior entries to avoid double-counting.</t>
        </r>
        <r>
          <rPr>
            <sz val="9"/>
            <color indexed="81"/>
            <rFont val="Tahoma"/>
            <family val="2"/>
          </rPr>
          <t xml:space="preserve">
</t>
        </r>
      </text>
    </comment>
    <comment ref="G112" authorId="0" shapeId="0" xr:uid="{95B44982-A877-4267-9DC3-A7E1A439ACB4}">
      <text>
        <r>
          <rPr>
            <b/>
            <sz val="9"/>
            <color indexed="81"/>
            <rFont val="Arial"/>
            <family val="2"/>
          </rPr>
          <t xml:space="preserve">Hildebrand Note:
</t>
        </r>
        <r>
          <rPr>
            <sz val="9"/>
            <color indexed="81"/>
            <rFont val="Arial"/>
            <family val="2"/>
          </rPr>
          <t>Enter MIPR obligation cost on day of issuance. 
Enter amendment costs as separate line item(s) on day of obligation.
Adjust to final cost upon certification of final cost documentation.
Check Prior entries to avoid double-counting.</t>
        </r>
        <r>
          <rPr>
            <sz val="9"/>
            <color indexed="81"/>
            <rFont val="Tahoma"/>
            <family val="2"/>
          </rPr>
          <t xml:space="preserve">
</t>
        </r>
      </text>
    </comment>
    <comment ref="G119" authorId="0" shapeId="0" xr:uid="{FF67AE31-821B-429E-B4EA-F8949ADE8DAC}">
      <text>
        <r>
          <rPr>
            <b/>
            <sz val="9"/>
            <color indexed="81"/>
            <rFont val="Arial"/>
            <family val="2"/>
          </rPr>
          <t xml:space="preserve">Hildebrand Note:
</t>
        </r>
        <r>
          <rPr>
            <sz val="9"/>
            <color indexed="81"/>
            <rFont val="Arial"/>
            <family val="2"/>
          </rPr>
          <t>Enter ATP ceiling amount on day of issuance. 
Enter ATP increases as separate line item(s) on day of amended ATP.
Adjust to final cost upon certification of final Invoice.
Check Prior entries to avoid double-counting.</t>
        </r>
        <r>
          <rPr>
            <b/>
            <sz val="9"/>
            <color indexed="81"/>
            <rFont val="Tahoma"/>
            <family val="2"/>
          </rPr>
          <t xml:space="preserve">
</t>
        </r>
        <r>
          <rPr>
            <sz val="9"/>
            <color indexed="81"/>
            <rFont val="Tahoma"/>
            <family val="2"/>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Irvin, David E MSTC</author>
    <author>Hildebrand</author>
    <author>Microsoft Office User</author>
  </authors>
  <commentList>
    <comment ref="A6" authorId="0" shapeId="0" xr:uid="{4993A8F3-8D76-4512-819C-16BCA8501F02}">
      <text>
        <r>
          <rPr>
            <sz val="9"/>
            <color indexed="81"/>
            <rFont val="Tahoma"/>
            <family val="2"/>
          </rPr>
          <t xml:space="preserve">
</t>
        </r>
      </text>
    </comment>
    <comment ref="C6" authorId="0" shapeId="0" xr:uid="{09F1490F-9EBB-4973-AA1F-14439F5F059F}">
      <text>
        <r>
          <rPr>
            <b/>
            <sz val="9"/>
            <color rgb="FF000000"/>
            <rFont val="Arial"/>
            <family val="2"/>
          </rPr>
          <t xml:space="preserve">Hildebrand Note: 
</t>
        </r>
        <r>
          <rPr>
            <b/>
            <sz val="9"/>
            <color rgb="FF000000"/>
            <rFont val="Arial"/>
            <family val="2"/>
          </rPr>
          <t>Duty status</t>
        </r>
        <r>
          <rPr>
            <sz val="9"/>
            <color rgb="FF000000"/>
            <rFont val="Arial"/>
            <family val="2"/>
          </rPr>
          <t xml:space="preserve">
</t>
        </r>
        <r>
          <rPr>
            <sz val="9"/>
            <color rgb="FF000000"/>
            <rFont val="Arial"/>
            <family val="2"/>
          </rPr>
          <t xml:space="preserve">A=Active 
</t>
        </r>
        <r>
          <rPr>
            <sz val="9"/>
            <color rgb="FF000000"/>
            <rFont val="Arial"/>
            <family val="2"/>
          </rPr>
          <t xml:space="preserve">R=Reserve 
</t>
        </r>
        <r>
          <rPr>
            <sz val="9"/>
            <color rgb="FF000000"/>
            <rFont val="Arial"/>
            <family val="2"/>
          </rPr>
          <t>C=Civilian</t>
        </r>
      </text>
    </comment>
    <comment ref="D6" authorId="0" shapeId="0" xr:uid="{2B9E7105-E28D-4C37-A9D2-C25B5FB563AC}">
      <text>
        <r>
          <rPr>
            <b/>
            <sz val="9"/>
            <color indexed="81"/>
            <rFont val="Arial"/>
            <family val="2"/>
          </rPr>
          <t>Hildebrand Note:</t>
        </r>
        <r>
          <rPr>
            <sz val="9"/>
            <color indexed="81"/>
            <rFont val="Arial"/>
            <family val="2"/>
          </rPr>
          <t xml:space="preserve">
Member's parent Unit</t>
        </r>
        <r>
          <rPr>
            <sz val="9"/>
            <color indexed="81"/>
            <rFont val="Tahoma"/>
            <charset val="1"/>
          </rPr>
          <t>.</t>
        </r>
      </text>
    </comment>
    <comment ref="G6" authorId="0" shapeId="0" xr:uid="{7E2ECDAB-C2C2-4C35-9A69-8806726D6996}">
      <text>
        <r>
          <rPr>
            <b/>
            <sz val="9"/>
            <color indexed="81"/>
            <rFont val="Arial"/>
            <family val="2"/>
          </rPr>
          <t xml:space="preserve">Hildebrand Note:
</t>
        </r>
        <r>
          <rPr>
            <sz val="9"/>
            <color indexed="81"/>
            <rFont val="Arial"/>
            <family val="2"/>
          </rPr>
          <t>12 Hour Maximum per day.</t>
        </r>
        <r>
          <rPr>
            <sz val="9"/>
            <color indexed="81"/>
            <rFont val="Tahoma"/>
            <charset val="1"/>
          </rPr>
          <t xml:space="preserve">
</t>
        </r>
      </text>
    </comment>
    <comment ref="C47" authorId="1" shapeId="0" xr:uid="{C67C3F2C-F0C3-498A-88A5-2C3FF2239B0C}">
      <text>
        <r>
          <rPr>
            <b/>
            <sz val="9"/>
            <color rgb="FF000000"/>
            <rFont val="Arial"/>
            <family val="2"/>
          </rPr>
          <t>Hildebrand Note:</t>
        </r>
        <r>
          <rPr>
            <sz val="9"/>
            <color rgb="FF000000"/>
            <rFont val="Arial"/>
            <family val="2"/>
          </rPr>
          <t xml:space="preserve">
</t>
        </r>
        <r>
          <rPr>
            <sz val="9"/>
            <color rgb="FF000000"/>
            <rFont val="Arial"/>
            <family val="2"/>
          </rPr>
          <t>Include Airframe tailnumber</t>
        </r>
      </text>
    </comment>
    <comment ref="C53" authorId="1" shapeId="0" xr:uid="{68B76370-C735-4DF5-853D-C70B2EEE84E9}">
      <text>
        <r>
          <rPr>
            <b/>
            <sz val="9"/>
            <color rgb="FF000000"/>
            <rFont val="Arial"/>
            <family val="2"/>
          </rPr>
          <t>Hildebrand Note:</t>
        </r>
        <r>
          <rPr>
            <sz val="9"/>
            <color rgb="FF000000"/>
            <rFont val="Arial"/>
            <family val="2"/>
          </rPr>
          <t xml:space="preserve">
</t>
        </r>
        <r>
          <rPr>
            <sz val="9"/>
            <color rgb="FF000000"/>
            <rFont val="Arial"/>
            <family val="2"/>
          </rPr>
          <t>Include boat hull number.</t>
        </r>
      </text>
    </comment>
    <comment ref="C59" authorId="1" shapeId="0" xr:uid="{B9FC7325-B4CB-41DD-9162-BA34A4D188D2}">
      <text>
        <r>
          <rPr>
            <b/>
            <sz val="9"/>
            <color rgb="FF000000"/>
            <rFont val="Arial"/>
            <family val="2"/>
          </rPr>
          <t>Hildebrand Note:</t>
        </r>
        <r>
          <rPr>
            <sz val="9"/>
            <color rgb="FF000000"/>
            <rFont val="Arial"/>
            <family val="2"/>
          </rPr>
          <t xml:space="preserve">
</t>
        </r>
        <r>
          <rPr>
            <sz val="9"/>
            <color rgb="FF000000"/>
            <rFont val="Arial"/>
            <family val="2"/>
          </rPr>
          <t>Include Cutter name and/or hull number.</t>
        </r>
      </text>
    </comment>
    <comment ref="D65" authorId="0" shapeId="0" xr:uid="{965DA8EF-682E-459F-99EB-0266CC9D70F5}">
      <text>
        <r>
          <rPr>
            <b/>
            <sz val="9"/>
            <color rgb="FF000000"/>
            <rFont val="Arial"/>
            <family val="2"/>
          </rPr>
          <t xml:space="preserve">Hildebrand Note:
</t>
        </r>
        <r>
          <rPr>
            <sz val="9"/>
            <color rgb="FF000000"/>
            <rFont val="Arial"/>
            <family val="2"/>
          </rPr>
          <t>The rate basis for all equipment is Hours except for eMICP and MCV, which are Daily.</t>
        </r>
      </text>
    </comment>
    <comment ref="A84" authorId="1" shapeId="0" xr:uid="{7DD0AD3A-A4DD-43FD-BED7-5BA4CAC2FC1E}">
      <text>
        <r>
          <rPr>
            <b/>
            <sz val="9"/>
            <color rgb="FF000000"/>
            <rFont val="Arial"/>
            <family val="2"/>
          </rPr>
          <t>Hildebrand Note:</t>
        </r>
        <r>
          <rPr>
            <sz val="9"/>
            <color rgb="FF000000"/>
            <rFont val="Arial"/>
            <family val="2"/>
          </rPr>
          <t xml:space="preserve">
</t>
        </r>
        <r>
          <rPr>
            <sz val="9"/>
            <color rgb="FF000000"/>
            <rFont val="Arial"/>
            <family val="2"/>
          </rPr>
          <t>Traveler is required to provide a TVS upon his return to home unit.  No exceptions.</t>
        </r>
      </text>
    </comment>
    <comment ref="G84" authorId="1" shapeId="0" xr:uid="{1A036975-990B-4AB0-AE34-DC8BBC9EB271}">
      <text>
        <r>
          <rPr>
            <b/>
            <sz val="9"/>
            <color rgb="FF000000"/>
            <rFont val="Arial"/>
            <family val="2"/>
          </rPr>
          <t>Hildebrand Note:</t>
        </r>
        <r>
          <rPr>
            <sz val="9"/>
            <color rgb="FF000000"/>
            <rFont val="Arial"/>
            <family val="2"/>
          </rPr>
          <t xml:space="preserve">
</t>
        </r>
        <r>
          <rPr>
            <sz val="9"/>
            <color rgb="FF000000"/>
            <rFont val="Arial"/>
            <family val="2"/>
          </rPr>
          <t xml:space="preserve">Enter obligation cost at time of issued orders. 
</t>
        </r>
        <r>
          <rPr>
            <sz val="9"/>
            <color rgb="FF000000"/>
            <rFont val="Arial"/>
            <family val="2"/>
          </rPr>
          <t xml:space="preserve">
</t>
        </r>
        <r>
          <rPr>
            <sz val="9"/>
            <color rgb="FF000000"/>
            <rFont val="Arial"/>
            <family val="2"/>
          </rPr>
          <t>After final travel claim adjust to final cost.</t>
        </r>
      </text>
    </comment>
    <comment ref="A91" authorId="2" shapeId="0" xr:uid="{9DEED6B1-BC80-45D1-87AE-7263AEA0F718}">
      <text>
        <r>
          <rPr>
            <b/>
            <sz val="8"/>
            <color rgb="FF000000"/>
            <rFont val="Arial"/>
            <family val="34"/>
          </rPr>
          <t xml:space="preserve">Hildebrand Note:
</t>
        </r>
        <r>
          <rPr>
            <sz val="8"/>
            <color rgb="FF000000"/>
            <rFont val="Arial"/>
            <family val="34"/>
          </rPr>
          <t>When Reservist Personnel are activated enter their Salary Obligation information. Update with final cost upon end of orders.</t>
        </r>
        <r>
          <rPr>
            <sz val="8"/>
            <color rgb="FF000000"/>
            <rFont val="Arial"/>
            <family val="34"/>
          </rPr>
          <t xml:space="preserve">
</t>
        </r>
      </text>
    </comment>
    <comment ref="G105" authorId="0" shapeId="0" xr:uid="{F76B9FC8-87EA-40E8-A8F7-B063AB4E515D}">
      <text>
        <r>
          <rPr>
            <b/>
            <sz val="9"/>
            <color indexed="81"/>
            <rFont val="Arial"/>
            <family val="2"/>
          </rPr>
          <t xml:space="preserve">Hildebrand Note:
</t>
        </r>
        <r>
          <rPr>
            <sz val="9"/>
            <color indexed="81"/>
            <rFont val="Arial"/>
            <family val="2"/>
          </rPr>
          <t>Enter PRFA obligation cost on day of issuance. 
Enter amendment costs as separate line item(s) on day of obligation.
Adjust to final cost upon certification of SF-1080.
Check Prior entries to avoid double-counting.</t>
        </r>
        <r>
          <rPr>
            <sz val="9"/>
            <color indexed="81"/>
            <rFont val="Tahoma"/>
            <family val="2"/>
          </rPr>
          <t xml:space="preserve">
</t>
        </r>
      </text>
    </comment>
    <comment ref="G112" authorId="0" shapeId="0" xr:uid="{D889BDEA-4BD3-4495-B5FF-92BDD0E96456}">
      <text>
        <r>
          <rPr>
            <b/>
            <sz val="9"/>
            <color indexed="81"/>
            <rFont val="Arial"/>
            <family val="2"/>
          </rPr>
          <t xml:space="preserve">Hildebrand Note:
</t>
        </r>
        <r>
          <rPr>
            <sz val="9"/>
            <color indexed="81"/>
            <rFont val="Arial"/>
            <family val="2"/>
          </rPr>
          <t>Enter MIPR obligation cost on day of issuance. 
Enter amendment costs as separate line item(s) on day of obligation.
Adjust to final cost upon certification of final cost documentation.
Check Prior entries to avoid double-counting.</t>
        </r>
        <r>
          <rPr>
            <sz val="9"/>
            <color indexed="81"/>
            <rFont val="Tahoma"/>
            <family val="2"/>
          </rPr>
          <t xml:space="preserve">
</t>
        </r>
      </text>
    </comment>
    <comment ref="G119" authorId="0" shapeId="0" xr:uid="{420BF767-532C-4636-A61C-F981C0A369F8}">
      <text>
        <r>
          <rPr>
            <b/>
            <sz val="9"/>
            <color indexed="81"/>
            <rFont val="Arial"/>
            <family val="2"/>
          </rPr>
          <t xml:space="preserve">Hildebrand Note:
</t>
        </r>
        <r>
          <rPr>
            <sz val="9"/>
            <color indexed="81"/>
            <rFont val="Arial"/>
            <family val="2"/>
          </rPr>
          <t>Enter ATP ceiling amount on day of issuance. 
Enter ATP increases as separate line item(s) on day of amended ATP.
Adjust to final cost upon certification of final Invoice.
Check Prior entries to avoid double-counting.</t>
        </r>
        <r>
          <rPr>
            <b/>
            <sz val="9"/>
            <color indexed="81"/>
            <rFont val="Tahoma"/>
            <family val="2"/>
          </rPr>
          <t xml:space="preserve">
</t>
        </r>
        <r>
          <rPr>
            <sz val="9"/>
            <color indexed="81"/>
            <rFont val="Tahoma"/>
            <family val="2"/>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Irvin, David E MSTC</author>
    <author>Hildebrand</author>
    <author>Microsoft Office User</author>
  </authors>
  <commentList>
    <comment ref="A6" authorId="0" shapeId="0" xr:uid="{076D7AF9-6905-49A7-8F92-EECCC7C72A13}">
      <text>
        <r>
          <rPr>
            <sz val="9"/>
            <color indexed="81"/>
            <rFont val="Tahoma"/>
            <family val="2"/>
          </rPr>
          <t xml:space="preserve">
</t>
        </r>
      </text>
    </comment>
    <comment ref="C6" authorId="0" shapeId="0" xr:uid="{8EC5BF87-35D1-4500-A4E0-76F39FC3ED51}">
      <text>
        <r>
          <rPr>
            <b/>
            <sz val="9"/>
            <color rgb="FF000000"/>
            <rFont val="Arial"/>
            <family val="2"/>
          </rPr>
          <t xml:space="preserve">Hildebrand Note: 
</t>
        </r>
        <r>
          <rPr>
            <b/>
            <sz val="9"/>
            <color rgb="FF000000"/>
            <rFont val="Arial"/>
            <family val="2"/>
          </rPr>
          <t>Duty status</t>
        </r>
        <r>
          <rPr>
            <sz val="9"/>
            <color rgb="FF000000"/>
            <rFont val="Arial"/>
            <family val="2"/>
          </rPr>
          <t xml:space="preserve">
</t>
        </r>
        <r>
          <rPr>
            <sz val="9"/>
            <color rgb="FF000000"/>
            <rFont val="Arial"/>
            <family val="2"/>
          </rPr>
          <t xml:space="preserve">A=Active 
</t>
        </r>
        <r>
          <rPr>
            <sz val="9"/>
            <color rgb="FF000000"/>
            <rFont val="Arial"/>
            <family val="2"/>
          </rPr>
          <t xml:space="preserve">R=Reserve 
</t>
        </r>
        <r>
          <rPr>
            <sz val="9"/>
            <color rgb="FF000000"/>
            <rFont val="Arial"/>
            <family val="2"/>
          </rPr>
          <t>C=Civilian</t>
        </r>
      </text>
    </comment>
    <comment ref="D6" authorId="0" shapeId="0" xr:uid="{5DC6144E-4599-41D4-B031-AEFB0B221CF0}">
      <text>
        <r>
          <rPr>
            <b/>
            <sz val="9"/>
            <color indexed="81"/>
            <rFont val="Arial"/>
            <family val="2"/>
          </rPr>
          <t>Hildebrand Note:</t>
        </r>
        <r>
          <rPr>
            <sz val="9"/>
            <color indexed="81"/>
            <rFont val="Arial"/>
            <family val="2"/>
          </rPr>
          <t xml:space="preserve">
Member's parent Unit</t>
        </r>
        <r>
          <rPr>
            <sz val="9"/>
            <color indexed="81"/>
            <rFont val="Tahoma"/>
            <charset val="1"/>
          </rPr>
          <t>.</t>
        </r>
      </text>
    </comment>
    <comment ref="G6" authorId="0" shapeId="0" xr:uid="{49DFE8EF-793A-415C-9A59-D8BD2022A9B4}">
      <text>
        <r>
          <rPr>
            <b/>
            <sz val="9"/>
            <color indexed="81"/>
            <rFont val="Arial"/>
            <family val="2"/>
          </rPr>
          <t xml:space="preserve">Hildebrand Note:
</t>
        </r>
        <r>
          <rPr>
            <sz val="9"/>
            <color indexed="81"/>
            <rFont val="Arial"/>
            <family val="2"/>
          </rPr>
          <t>12 Hour Maximum per day.</t>
        </r>
        <r>
          <rPr>
            <sz val="9"/>
            <color indexed="81"/>
            <rFont val="Tahoma"/>
            <charset val="1"/>
          </rPr>
          <t xml:space="preserve">
</t>
        </r>
      </text>
    </comment>
    <comment ref="C47" authorId="1" shapeId="0" xr:uid="{62155057-60F3-459E-BCCB-801A67D638AD}">
      <text>
        <r>
          <rPr>
            <b/>
            <sz val="9"/>
            <color rgb="FF000000"/>
            <rFont val="Arial"/>
            <family val="2"/>
          </rPr>
          <t>Hildebrand Note:</t>
        </r>
        <r>
          <rPr>
            <sz val="9"/>
            <color rgb="FF000000"/>
            <rFont val="Arial"/>
            <family val="2"/>
          </rPr>
          <t xml:space="preserve">
</t>
        </r>
        <r>
          <rPr>
            <sz val="9"/>
            <color rgb="FF000000"/>
            <rFont val="Arial"/>
            <family val="2"/>
          </rPr>
          <t>Include Airframe tailnumber</t>
        </r>
      </text>
    </comment>
    <comment ref="C53" authorId="1" shapeId="0" xr:uid="{A9CDE136-C6F6-46EA-BC27-EA6F464A5B14}">
      <text>
        <r>
          <rPr>
            <b/>
            <sz val="9"/>
            <color rgb="FF000000"/>
            <rFont val="Arial"/>
            <family val="2"/>
          </rPr>
          <t>Hildebrand Note:</t>
        </r>
        <r>
          <rPr>
            <sz val="9"/>
            <color rgb="FF000000"/>
            <rFont val="Arial"/>
            <family val="2"/>
          </rPr>
          <t xml:space="preserve">
</t>
        </r>
        <r>
          <rPr>
            <sz val="9"/>
            <color rgb="FF000000"/>
            <rFont val="Arial"/>
            <family val="2"/>
          </rPr>
          <t>Include boat hull number.</t>
        </r>
      </text>
    </comment>
    <comment ref="C59" authorId="1" shapeId="0" xr:uid="{FE9F91C7-C98C-4210-B382-7DBA36C0C452}">
      <text>
        <r>
          <rPr>
            <b/>
            <sz val="9"/>
            <color rgb="FF000000"/>
            <rFont val="Arial"/>
            <family val="2"/>
          </rPr>
          <t>Hildebrand Note:</t>
        </r>
        <r>
          <rPr>
            <sz val="9"/>
            <color rgb="FF000000"/>
            <rFont val="Arial"/>
            <family val="2"/>
          </rPr>
          <t xml:space="preserve">
</t>
        </r>
        <r>
          <rPr>
            <sz val="9"/>
            <color rgb="FF000000"/>
            <rFont val="Arial"/>
            <family val="2"/>
          </rPr>
          <t>Include Cutter name and/or hull number.</t>
        </r>
      </text>
    </comment>
    <comment ref="D65" authorId="0" shapeId="0" xr:uid="{619B0AFD-4B8E-447D-8477-46B45106CA24}">
      <text>
        <r>
          <rPr>
            <b/>
            <sz val="9"/>
            <color rgb="FF000000"/>
            <rFont val="Arial"/>
            <family val="2"/>
          </rPr>
          <t xml:space="preserve">Hildebrand Note:
</t>
        </r>
        <r>
          <rPr>
            <sz val="9"/>
            <color rgb="FF000000"/>
            <rFont val="Arial"/>
            <family val="2"/>
          </rPr>
          <t>The rate basis for all equipment is Hours except for eMICP and MCV, which are Daily.</t>
        </r>
      </text>
    </comment>
    <comment ref="A84" authorId="1" shapeId="0" xr:uid="{6C98E022-D114-4484-AF2D-266BB04CAD57}">
      <text>
        <r>
          <rPr>
            <b/>
            <sz val="9"/>
            <color rgb="FF000000"/>
            <rFont val="Arial"/>
            <family val="2"/>
          </rPr>
          <t>Hildebrand Note:</t>
        </r>
        <r>
          <rPr>
            <sz val="9"/>
            <color rgb="FF000000"/>
            <rFont val="Arial"/>
            <family val="2"/>
          </rPr>
          <t xml:space="preserve">
</t>
        </r>
        <r>
          <rPr>
            <sz val="9"/>
            <color rgb="FF000000"/>
            <rFont val="Arial"/>
            <family val="2"/>
          </rPr>
          <t>Traveler is required to provide a TVS upon his return to home unit.  No exceptions.</t>
        </r>
      </text>
    </comment>
    <comment ref="G84" authorId="1" shapeId="0" xr:uid="{60E523F5-8212-455C-BDE5-A6D3AE16002A}">
      <text>
        <r>
          <rPr>
            <b/>
            <sz val="9"/>
            <color rgb="FF000000"/>
            <rFont val="Arial"/>
            <family val="2"/>
          </rPr>
          <t>Hildebrand Note:</t>
        </r>
        <r>
          <rPr>
            <sz val="9"/>
            <color rgb="FF000000"/>
            <rFont val="Arial"/>
            <family val="2"/>
          </rPr>
          <t xml:space="preserve">
</t>
        </r>
        <r>
          <rPr>
            <sz val="9"/>
            <color rgb="FF000000"/>
            <rFont val="Arial"/>
            <family val="2"/>
          </rPr>
          <t xml:space="preserve">Enter obligation cost at time of issued orders. 
</t>
        </r>
        <r>
          <rPr>
            <sz val="9"/>
            <color rgb="FF000000"/>
            <rFont val="Arial"/>
            <family val="2"/>
          </rPr>
          <t xml:space="preserve">
</t>
        </r>
        <r>
          <rPr>
            <sz val="9"/>
            <color rgb="FF000000"/>
            <rFont val="Arial"/>
            <family val="2"/>
          </rPr>
          <t>After final travel claim adjust to final cost.</t>
        </r>
      </text>
    </comment>
    <comment ref="A91" authorId="2" shapeId="0" xr:uid="{53068AC6-9176-4760-B7E8-315ADD58BD37}">
      <text>
        <r>
          <rPr>
            <b/>
            <sz val="8"/>
            <color rgb="FF000000"/>
            <rFont val="Arial"/>
            <family val="34"/>
          </rPr>
          <t xml:space="preserve">Hildebrand Note:
</t>
        </r>
        <r>
          <rPr>
            <sz val="8"/>
            <color rgb="FF000000"/>
            <rFont val="Arial"/>
            <family val="34"/>
          </rPr>
          <t>When Reservist Personnel are activated enter their Salary Obligation information. Update with final cost upon end of orders.</t>
        </r>
        <r>
          <rPr>
            <sz val="8"/>
            <color rgb="FF000000"/>
            <rFont val="Arial"/>
            <family val="34"/>
          </rPr>
          <t xml:space="preserve">
</t>
        </r>
      </text>
    </comment>
    <comment ref="G105" authorId="0" shapeId="0" xr:uid="{AC5ECFF0-644F-4D90-9AC9-CC4C12065D6C}">
      <text>
        <r>
          <rPr>
            <b/>
            <sz val="9"/>
            <color indexed="81"/>
            <rFont val="Arial"/>
            <family val="2"/>
          </rPr>
          <t xml:space="preserve">Hildebrand Note:
</t>
        </r>
        <r>
          <rPr>
            <sz val="9"/>
            <color indexed="81"/>
            <rFont val="Arial"/>
            <family val="2"/>
          </rPr>
          <t>Enter PRFA obligation cost on day of issuance. 
Enter amendment costs as separate line item(s) on day of obligation.
Adjust to final cost upon certification of SF-1080.
Check Prior entries to avoid double-counting.</t>
        </r>
        <r>
          <rPr>
            <sz val="9"/>
            <color indexed="81"/>
            <rFont val="Tahoma"/>
            <family val="2"/>
          </rPr>
          <t xml:space="preserve">
</t>
        </r>
      </text>
    </comment>
    <comment ref="G112" authorId="0" shapeId="0" xr:uid="{97A9591A-5B24-4DDD-B888-D593596B5376}">
      <text>
        <r>
          <rPr>
            <b/>
            <sz val="9"/>
            <color indexed="81"/>
            <rFont val="Arial"/>
            <family val="2"/>
          </rPr>
          <t xml:space="preserve">Hildebrand Note:
</t>
        </r>
        <r>
          <rPr>
            <sz val="9"/>
            <color indexed="81"/>
            <rFont val="Arial"/>
            <family val="2"/>
          </rPr>
          <t>Enter MIPR obligation cost on day of issuance. 
Enter amendment costs as separate line item(s) on day of obligation.
Adjust to final cost upon certification of final cost documentation.
Check Prior entries to avoid double-counting.</t>
        </r>
        <r>
          <rPr>
            <sz val="9"/>
            <color indexed="81"/>
            <rFont val="Tahoma"/>
            <family val="2"/>
          </rPr>
          <t xml:space="preserve">
</t>
        </r>
      </text>
    </comment>
    <comment ref="G119" authorId="0" shapeId="0" xr:uid="{60D53E3B-837B-4F4A-8A56-A8FC1A528D1E}">
      <text>
        <r>
          <rPr>
            <b/>
            <sz val="9"/>
            <color indexed="81"/>
            <rFont val="Arial"/>
            <family val="2"/>
          </rPr>
          <t xml:space="preserve">Hildebrand Note:
</t>
        </r>
        <r>
          <rPr>
            <sz val="9"/>
            <color indexed="81"/>
            <rFont val="Arial"/>
            <family val="2"/>
          </rPr>
          <t>Enter ATP ceiling amount on day of issuance. 
Enter ATP increases as separate line item(s) on day of amended ATP.
Adjust to final cost upon certification of final Invoice.
Check Prior entries to avoid double-counting.</t>
        </r>
        <r>
          <rPr>
            <b/>
            <sz val="9"/>
            <color indexed="81"/>
            <rFont val="Tahoma"/>
            <family val="2"/>
          </rPr>
          <t xml:space="preserve">
</t>
        </r>
        <r>
          <rPr>
            <sz val="9"/>
            <color indexed="81"/>
            <rFont val="Tahoma"/>
            <family val="2"/>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Irvin, David E MSTC</author>
    <author>Hildebrand</author>
    <author>Microsoft Office User</author>
  </authors>
  <commentList>
    <comment ref="A6" authorId="0" shapeId="0" xr:uid="{665516BE-F8C1-4FA9-A5B9-0AD67FBFD5C1}">
      <text>
        <r>
          <rPr>
            <sz val="9"/>
            <color indexed="81"/>
            <rFont val="Tahoma"/>
            <family val="2"/>
          </rPr>
          <t xml:space="preserve">
</t>
        </r>
      </text>
    </comment>
    <comment ref="C6" authorId="0" shapeId="0" xr:uid="{7F2A3C91-06C0-40C3-B70A-31C6C6E4916C}">
      <text>
        <r>
          <rPr>
            <b/>
            <sz val="9"/>
            <color rgb="FF000000"/>
            <rFont val="Arial"/>
            <family val="2"/>
          </rPr>
          <t xml:space="preserve">Hildebrand Note: 
</t>
        </r>
        <r>
          <rPr>
            <b/>
            <sz val="9"/>
            <color rgb="FF000000"/>
            <rFont val="Arial"/>
            <family val="2"/>
          </rPr>
          <t>Duty status</t>
        </r>
        <r>
          <rPr>
            <sz val="9"/>
            <color rgb="FF000000"/>
            <rFont val="Arial"/>
            <family val="2"/>
          </rPr>
          <t xml:space="preserve">
</t>
        </r>
        <r>
          <rPr>
            <sz val="9"/>
            <color rgb="FF000000"/>
            <rFont val="Arial"/>
            <family val="2"/>
          </rPr>
          <t xml:space="preserve">A=Active 
</t>
        </r>
        <r>
          <rPr>
            <sz val="9"/>
            <color rgb="FF000000"/>
            <rFont val="Arial"/>
            <family val="2"/>
          </rPr>
          <t xml:space="preserve">R=Reserve 
</t>
        </r>
        <r>
          <rPr>
            <sz val="9"/>
            <color rgb="FF000000"/>
            <rFont val="Arial"/>
            <family val="2"/>
          </rPr>
          <t>C=Civilian</t>
        </r>
      </text>
    </comment>
    <comment ref="D6" authorId="0" shapeId="0" xr:uid="{8E71A55C-9A50-4389-A733-D282009046C8}">
      <text>
        <r>
          <rPr>
            <b/>
            <sz val="9"/>
            <color indexed="81"/>
            <rFont val="Arial"/>
            <family val="2"/>
          </rPr>
          <t>Hildebrand Note:</t>
        </r>
        <r>
          <rPr>
            <sz val="9"/>
            <color indexed="81"/>
            <rFont val="Arial"/>
            <family val="2"/>
          </rPr>
          <t xml:space="preserve">
Member's parent Unit</t>
        </r>
        <r>
          <rPr>
            <sz val="9"/>
            <color indexed="81"/>
            <rFont val="Tahoma"/>
            <charset val="1"/>
          </rPr>
          <t>.</t>
        </r>
      </text>
    </comment>
    <comment ref="G6" authorId="0" shapeId="0" xr:uid="{A1E1BCBA-6BD6-4FF8-8110-914E1C2371AE}">
      <text>
        <r>
          <rPr>
            <b/>
            <sz val="9"/>
            <color indexed="81"/>
            <rFont val="Arial"/>
            <family val="2"/>
          </rPr>
          <t xml:space="preserve">Hildebrand Note:
</t>
        </r>
        <r>
          <rPr>
            <sz val="9"/>
            <color indexed="81"/>
            <rFont val="Arial"/>
            <family val="2"/>
          </rPr>
          <t>12 Hour Maximum per day.</t>
        </r>
        <r>
          <rPr>
            <sz val="9"/>
            <color indexed="81"/>
            <rFont val="Tahoma"/>
            <charset val="1"/>
          </rPr>
          <t xml:space="preserve">
</t>
        </r>
      </text>
    </comment>
    <comment ref="C47" authorId="1" shapeId="0" xr:uid="{F286BCD0-B753-4BC9-9E62-9B90CACF584E}">
      <text>
        <r>
          <rPr>
            <b/>
            <sz val="9"/>
            <color rgb="FF000000"/>
            <rFont val="Arial"/>
            <family val="2"/>
          </rPr>
          <t>Hildebrand Note:</t>
        </r>
        <r>
          <rPr>
            <sz val="9"/>
            <color rgb="FF000000"/>
            <rFont val="Arial"/>
            <family val="2"/>
          </rPr>
          <t xml:space="preserve">
</t>
        </r>
        <r>
          <rPr>
            <sz val="9"/>
            <color rgb="FF000000"/>
            <rFont val="Arial"/>
            <family val="2"/>
          </rPr>
          <t>Include Airframe tailnumber</t>
        </r>
      </text>
    </comment>
    <comment ref="C53" authorId="1" shapeId="0" xr:uid="{CA5FF69C-3315-4709-AC06-91267BFE4D8C}">
      <text>
        <r>
          <rPr>
            <b/>
            <sz val="9"/>
            <color rgb="FF000000"/>
            <rFont val="Arial"/>
            <family val="2"/>
          </rPr>
          <t>Hildebrand Note:</t>
        </r>
        <r>
          <rPr>
            <sz val="9"/>
            <color rgb="FF000000"/>
            <rFont val="Arial"/>
            <family val="2"/>
          </rPr>
          <t xml:space="preserve">
</t>
        </r>
        <r>
          <rPr>
            <sz val="9"/>
            <color rgb="FF000000"/>
            <rFont val="Arial"/>
            <family val="2"/>
          </rPr>
          <t>Include boat hull number.</t>
        </r>
      </text>
    </comment>
    <comment ref="C59" authorId="1" shapeId="0" xr:uid="{904DF87B-FBC9-49B4-BBD5-65068263767B}">
      <text>
        <r>
          <rPr>
            <b/>
            <sz val="9"/>
            <color rgb="FF000000"/>
            <rFont val="Arial"/>
            <family val="2"/>
          </rPr>
          <t>Hildebrand Note:</t>
        </r>
        <r>
          <rPr>
            <sz val="9"/>
            <color rgb="FF000000"/>
            <rFont val="Arial"/>
            <family val="2"/>
          </rPr>
          <t xml:space="preserve">
</t>
        </r>
        <r>
          <rPr>
            <sz val="9"/>
            <color rgb="FF000000"/>
            <rFont val="Arial"/>
            <family val="2"/>
          </rPr>
          <t>Include Cutter name and/or hull number.</t>
        </r>
      </text>
    </comment>
    <comment ref="D65" authorId="0" shapeId="0" xr:uid="{B6652048-0319-4C3A-9078-1AC274E1E062}">
      <text>
        <r>
          <rPr>
            <b/>
            <sz val="9"/>
            <color rgb="FF000000"/>
            <rFont val="Arial"/>
            <family val="2"/>
          </rPr>
          <t xml:space="preserve">Hildebrand Note:
</t>
        </r>
        <r>
          <rPr>
            <sz val="9"/>
            <color rgb="FF000000"/>
            <rFont val="Arial"/>
            <family val="2"/>
          </rPr>
          <t>The rate basis for all equipment is Hours except for eMICP and MCV, which are Daily.</t>
        </r>
      </text>
    </comment>
    <comment ref="A84" authorId="1" shapeId="0" xr:uid="{BDE97273-AD74-4418-BA6F-04F88A05F392}">
      <text>
        <r>
          <rPr>
            <b/>
            <sz val="9"/>
            <color rgb="FF000000"/>
            <rFont val="Arial"/>
            <family val="2"/>
          </rPr>
          <t>Hildebrand Note:</t>
        </r>
        <r>
          <rPr>
            <sz val="9"/>
            <color rgb="FF000000"/>
            <rFont val="Arial"/>
            <family val="2"/>
          </rPr>
          <t xml:space="preserve">
</t>
        </r>
        <r>
          <rPr>
            <sz val="9"/>
            <color rgb="FF000000"/>
            <rFont val="Arial"/>
            <family val="2"/>
          </rPr>
          <t>Traveler is required to provide a TVS upon his return to home unit.  No exceptions.</t>
        </r>
      </text>
    </comment>
    <comment ref="G84" authorId="1" shapeId="0" xr:uid="{D0CE9317-AEEC-4702-A6D2-225723D20217}">
      <text>
        <r>
          <rPr>
            <b/>
            <sz val="9"/>
            <color rgb="FF000000"/>
            <rFont val="Arial"/>
            <family val="2"/>
          </rPr>
          <t>Hildebrand Note:</t>
        </r>
        <r>
          <rPr>
            <sz val="9"/>
            <color rgb="FF000000"/>
            <rFont val="Arial"/>
            <family val="2"/>
          </rPr>
          <t xml:space="preserve">
</t>
        </r>
        <r>
          <rPr>
            <sz val="9"/>
            <color rgb="FF000000"/>
            <rFont val="Arial"/>
            <family val="2"/>
          </rPr>
          <t xml:space="preserve">Enter obligation cost at time of issued orders. 
</t>
        </r>
        <r>
          <rPr>
            <sz val="9"/>
            <color rgb="FF000000"/>
            <rFont val="Arial"/>
            <family val="2"/>
          </rPr>
          <t xml:space="preserve">
</t>
        </r>
        <r>
          <rPr>
            <sz val="9"/>
            <color rgb="FF000000"/>
            <rFont val="Arial"/>
            <family val="2"/>
          </rPr>
          <t>After final travel claim adjust to final cost.</t>
        </r>
      </text>
    </comment>
    <comment ref="A91" authorId="2" shapeId="0" xr:uid="{3A5BD10C-4B6A-4534-A1F7-830C9C0A174B}">
      <text>
        <r>
          <rPr>
            <b/>
            <sz val="8"/>
            <color rgb="FF000000"/>
            <rFont val="Arial"/>
            <family val="34"/>
          </rPr>
          <t xml:space="preserve">Hildebrand Note:
</t>
        </r>
        <r>
          <rPr>
            <sz val="8"/>
            <color rgb="FF000000"/>
            <rFont val="Arial"/>
            <family val="34"/>
          </rPr>
          <t>When Reservist Personnel are activated enter their Salary Obligation information. Update with final cost upon end of orders.</t>
        </r>
        <r>
          <rPr>
            <sz val="8"/>
            <color rgb="FF000000"/>
            <rFont val="Arial"/>
            <family val="34"/>
          </rPr>
          <t xml:space="preserve">
</t>
        </r>
      </text>
    </comment>
    <comment ref="G105" authorId="0" shapeId="0" xr:uid="{FD69D2A6-063C-4AA1-AE94-C2AA3DA4C98D}">
      <text>
        <r>
          <rPr>
            <b/>
            <sz val="9"/>
            <color indexed="81"/>
            <rFont val="Arial"/>
            <family val="2"/>
          </rPr>
          <t xml:space="preserve">Hildebrand Note:
</t>
        </r>
        <r>
          <rPr>
            <sz val="9"/>
            <color indexed="81"/>
            <rFont val="Arial"/>
            <family val="2"/>
          </rPr>
          <t>Enter PRFA obligation cost on day of issuance. 
Enter amendment costs as separate line item(s) on day of obligation.
Adjust to final cost upon certification of SF-1080.
Check Prior entries to avoid double-counting.</t>
        </r>
        <r>
          <rPr>
            <sz val="9"/>
            <color indexed="81"/>
            <rFont val="Tahoma"/>
            <family val="2"/>
          </rPr>
          <t xml:space="preserve">
</t>
        </r>
      </text>
    </comment>
    <comment ref="G112" authorId="0" shapeId="0" xr:uid="{8BB24A38-1048-4845-917C-5F4C546A6B17}">
      <text>
        <r>
          <rPr>
            <b/>
            <sz val="9"/>
            <color indexed="81"/>
            <rFont val="Arial"/>
            <family val="2"/>
          </rPr>
          <t xml:space="preserve">Hildebrand Note:
</t>
        </r>
        <r>
          <rPr>
            <sz val="9"/>
            <color indexed="81"/>
            <rFont val="Arial"/>
            <family val="2"/>
          </rPr>
          <t>Enter MIPR obligation cost on day of issuance. 
Enter amendment costs as separate line item(s) on day of obligation.
Adjust to final cost upon certification of final cost documentation.
Check Prior entries to avoid double-counting.</t>
        </r>
        <r>
          <rPr>
            <sz val="9"/>
            <color indexed="81"/>
            <rFont val="Tahoma"/>
            <family val="2"/>
          </rPr>
          <t xml:space="preserve">
</t>
        </r>
      </text>
    </comment>
    <comment ref="G119" authorId="0" shapeId="0" xr:uid="{14B37048-24B1-468D-A624-D9AF21EAF255}">
      <text>
        <r>
          <rPr>
            <b/>
            <sz val="9"/>
            <color indexed="81"/>
            <rFont val="Arial"/>
            <family val="2"/>
          </rPr>
          <t xml:space="preserve">Hildebrand Note:
</t>
        </r>
        <r>
          <rPr>
            <sz val="9"/>
            <color indexed="81"/>
            <rFont val="Arial"/>
            <family val="2"/>
          </rPr>
          <t>Enter ATP ceiling amount on day of issuance. 
Enter ATP increases as separate line item(s) on day of amended ATP.
Adjust to final cost upon certification of final Invoice.
Check Prior entries to avoid double-counting.</t>
        </r>
        <r>
          <rPr>
            <b/>
            <sz val="9"/>
            <color indexed="81"/>
            <rFont val="Tahoma"/>
            <family val="2"/>
          </rPr>
          <t xml:space="preserve">
</t>
        </r>
        <r>
          <rPr>
            <sz val="9"/>
            <color indexed="81"/>
            <rFont val="Tahoma"/>
            <family val="2"/>
          </rPr>
          <t xml:space="preserve">
</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Irvin, David E MSTC</author>
    <author>Hildebrand</author>
    <author>Microsoft Office User</author>
  </authors>
  <commentList>
    <comment ref="A6" authorId="0" shapeId="0" xr:uid="{0C58BCBF-8C1C-420A-9471-8A345357660B}">
      <text>
        <r>
          <rPr>
            <sz val="9"/>
            <color indexed="81"/>
            <rFont val="Tahoma"/>
            <family val="2"/>
          </rPr>
          <t xml:space="preserve">
</t>
        </r>
      </text>
    </comment>
    <comment ref="C6" authorId="0" shapeId="0" xr:uid="{4D7ABDFC-81BB-40FC-9D98-6952578BCCC2}">
      <text>
        <r>
          <rPr>
            <b/>
            <sz val="9"/>
            <color rgb="FF000000"/>
            <rFont val="Arial"/>
            <family val="2"/>
          </rPr>
          <t xml:space="preserve">Hildebrand Note: 
</t>
        </r>
        <r>
          <rPr>
            <b/>
            <sz val="9"/>
            <color rgb="FF000000"/>
            <rFont val="Arial"/>
            <family val="2"/>
          </rPr>
          <t>Duty status</t>
        </r>
        <r>
          <rPr>
            <sz val="9"/>
            <color rgb="FF000000"/>
            <rFont val="Arial"/>
            <family val="2"/>
          </rPr>
          <t xml:space="preserve">
</t>
        </r>
        <r>
          <rPr>
            <sz val="9"/>
            <color rgb="FF000000"/>
            <rFont val="Arial"/>
            <family val="2"/>
          </rPr>
          <t xml:space="preserve">A=Active 
</t>
        </r>
        <r>
          <rPr>
            <sz val="9"/>
            <color rgb="FF000000"/>
            <rFont val="Arial"/>
            <family val="2"/>
          </rPr>
          <t xml:space="preserve">R=Reserve 
</t>
        </r>
        <r>
          <rPr>
            <sz val="9"/>
            <color rgb="FF000000"/>
            <rFont val="Arial"/>
            <family val="2"/>
          </rPr>
          <t>C=Civilian</t>
        </r>
      </text>
    </comment>
    <comment ref="D6" authorId="0" shapeId="0" xr:uid="{2E79A19E-71C4-4943-B01C-5CCE8F6AF548}">
      <text>
        <r>
          <rPr>
            <b/>
            <sz val="9"/>
            <color indexed="81"/>
            <rFont val="Arial"/>
            <family val="2"/>
          </rPr>
          <t>Hildebrand Note:</t>
        </r>
        <r>
          <rPr>
            <sz val="9"/>
            <color indexed="81"/>
            <rFont val="Arial"/>
            <family val="2"/>
          </rPr>
          <t xml:space="preserve">
Member's parent Unit</t>
        </r>
        <r>
          <rPr>
            <sz val="9"/>
            <color indexed="81"/>
            <rFont val="Tahoma"/>
            <charset val="1"/>
          </rPr>
          <t>.</t>
        </r>
      </text>
    </comment>
    <comment ref="G6" authorId="0" shapeId="0" xr:uid="{DBB9646F-E724-40FC-8BD4-B2024500324B}">
      <text>
        <r>
          <rPr>
            <b/>
            <sz val="9"/>
            <color indexed="81"/>
            <rFont val="Arial"/>
            <family val="2"/>
          </rPr>
          <t xml:space="preserve">Hildebrand Note:
</t>
        </r>
        <r>
          <rPr>
            <sz val="9"/>
            <color indexed="81"/>
            <rFont val="Arial"/>
            <family val="2"/>
          </rPr>
          <t>12 Hour Maximum per day.</t>
        </r>
        <r>
          <rPr>
            <sz val="9"/>
            <color indexed="81"/>
            <rFont val="Tahoma"/>
            <charset val="1"/>
          </rPr>
          <t xml:space="preserve">
</t>
        </r>
      </text>
    </comment>
    <comment ref="C47" authorId="1" shapeId="0" xr:uid="{3B623B43-474D-4C99-929F-584275ACDF17}">
      <text>
        <r>
          <rPr>
            <b/>
            <sz val="9"/>
            <color rgb="FF000000"/>
            <rFont val="Arial"/>
            <family val="2"/>
          </rPr>
          <t>Hildebrand Note:</t>
        </r>
        <r>
          <rPr>
            <sz val="9"/>
            <color rgb="FF000000"/>
            <rFont val="Arial"/>
            <family val="2"/>
          </rPr>
          <t xml:space="preserve">
</t>
        </r>
        <r>
          <rPr>
            <sz val="9"/>
            <color rgb="FF000000"/>
            <rFont val="Arial"/>
            <family val="2"/>
          </rPr>
          <t>Include Airframe tailnumber</t>
        </r>
      </text>
    </comment>
    <comment ref="C53" authorId="1" shapeId="0" xr:uid="{17F9640B-EA93-40A2-A72D-51C14F58A887}">
      <text>
        <r>
          <rPr>
            <b/>
            <sz val="9"/>
            <color rgb="FF000000"/>
            <rFont val="Arial"/>
            <family val="2"/>
          </rPr>
          <t>Hildebrand Note:</t>
        </r>
        <r>
          <rPr>
            <sz val="9"/>
            <color rgb="FF000000"/>
            <rFont val="Arial"/>
            <family val="2"/>
          </rPr>
          <t xml:space="preserve">
</t>
        </r>
        <r>
          <rPr>
            <sz val="9"/>
            <color rgb="FF000000"/>
            <rFont val="Arial"/>
            <family val="2"/>
          </rPr>
          <t>Include boat hull number.</t>
        </r>
      </text>
    </comment>
    <comment ref="C59" authorId="1" shapeId="0" xr:uid="{C475007C-8E90-4278-B35D-78E83E0A908F}">
      <text>
        <r>
          <rPr>
            <b/>
            <sz val="9"/>
            <color rgb="FF000000"/>
            <rFont val="Arial"/>
            <family val="2"/>
          </rPr>
          <t>Hildebrand Note:</t>
        </r>
        <r>
          <rPr>
            <sz val="9"/>
            <color rgb="FF000000"/>
            <rFont val="Arial"/>
            <family val="2"/>
          </rPr>
          <t xml:space="preserve">
</t>
        </r>
        <r>
          <rPr>
            <sz val="9"/>
            <color rgb="FF000000"/>
            <rFont val="Arial"/>
            <family val="2"/>
          </rPr>
          <t>Include Cutter name and/or hull number.</t>
        </r>
      </text>
    </comment>
    <comment ref="D65" authorId="0" shapeId="0" xr:uid="{8925605D-CB70-4698-B5BD-54B9B3719272}">
      <text>
        <r>
          <rPr>
            <b/>
            <sz val="9"/>
            <color rgb="FF000000"/>
            <rFont val="Arial"/>
            <family val="2"/>
          </rPr>
          <t xml:space="preserve">Hildebrand Note:
</t>
        </r>
        <r>
          <rPr>
            <sz val="9"/>
            <color rgb="FF000000"/>
            <rFont val="Arial"/>
            <family val="2"/>
          </rPr>
          <t>The rate basis for all equipment is Hours except for eMICP and MCV, which are Daily.</t>
        </r>
      </text>
    </comment>
    <comment ref="A84" authorId="1" shapeId="0" xr:uid="{55212D7B-379D-45D4-8397-61B5721E971A}">
      <text>
        <r>
          <rPr>
            <b/>
            <sz val="9"/>
            <color rgb="FF000000"/>
            <rFont val="Arial"/>
            <family val="2"/>
          </rPr>
          <t>Hildebrand Note:</t>
        </r>
        <r>
          <rPr>
            <sz val="9"/>
            <color rgb="FF000000"/>
            <rFont val="Arial"/>
            <family val="2"/>
          </rPr>
          <t xml:space="preserve">
</t>
        </r>
        <r>
          <rPr>
            <sz val="9"/>
            <color rgb="FF000000"/>
            <rFont val="Arial"/>
            <family val="2"/>
          </rPr>
          <t>Traveler is required to provide a TVS upon his return to home unit.  No exceptions.</t>
        </r>
      </text>
    </comment>
    <comment ref="G84" authorId="1" shapeId="0" xr:uid="{E260FCEB-E239-44DA-A907-959375CA59EA}">
      <text>
        <r>
          <rPr>
            <b/>
            <sz val="9"/>
            <color rgb="FF000000"/>
            <rFont val="Arial"/>
            <family val="2"/>
          </rPr>
          <t>Hildebrand Note:</t>
        </r>
        <r>
          <rPr>
            <sz val="9"/>
            <color rgb="FF000000"/>
            <rFont val="Arial"/>
            <family val="2"/>
          </rPr>
          <t xml:space="preserve">
</t>
        </r>
        <r>
          <rPr>
            <sz val="9"/>
            <color rgb="FF000000"/>
            <rFont val="Arial"/>
            <family val="2"/>
          </rPr>
          <t xml:space="preserve">Enter obligation cost at time of issued orders. 
</t>
        </r>
        <r>
          <rPr>
            <sz val="9"/>
            <color rgb="FF000000"/>
            <rFont val="Arial"/>
            <family val="2"/>
          </rPr>
          <t xml:space="preserve">
</t>
        </r>
        <r>
          <rPr>
            <sz val="9"/>
            <color rgb="FF000000"/>
            <rFont val="Arial"/>
            <family val="2"/>
          </rPr>
          <t>After final travel claim adjust to final cost.</t>
        </r>
      </text>
    </comment>
    <comment ref="A91" authorId="2" shapeId="0" xr:uid="{6ABF94F0-4BB8-4A8D-91B4-1AA90D584ACF}">
      <text>
        <r>
          <rPr>
            <b/>
            <sz val="8"/>
            <color rgb="FF000000"/>
            <rFont val="Arial"/>
            <family val="34"/>
          </rPr>
          <t xml:space="preserve">Hildebrand Note:
</t>
        </r>
        <r>
          <rPr>
            <sz val="8"/>
            <color rgb="FF000000"/>
            <rFont val="Arial"/>
            <family val="34"/>
          </rPr>
          <t>When Reservist Personnel are activated enter their Salary Obligation information. Update with final cost upon end of orders.</t>
        </r>
        <r>
          <rPr>
            <sz val="8"/>
            <color rgb="FF000000"/>
            <rFont val="Arial"/>
            <family val="34"/>
          </rPr>
          <t xml:space="preserve">
</t>
        </r>
      </text>
    </comment>
    <comment ref="G105" authorId="0" shapeId="0" xr:uid="{1A6542D6-4808-4AF9-ADE6-8DE59DF9022D}">
      <text>
        <r>
          <rPr>
            <b/>
            <sz val="9"/>
            <color indexed="81"/>
            <rFont val="Arial"/>
            <family val="2"/>
          </rPr>
          <t xml:space="preserve">Hildebrand Note:
</t>
        </r>
        <r>
          <rPr>
            <sz val="9"/>
            <color indexed="81"/>
            <rFont val="Arial"/>
            <family val="2"/>
          </rPr>
          <t>Enter PRFA obligation cost on day of issuance. 
Enter amendment costs as separate line item(s) on day of obligation.
Adjust to final cost upon certification of SF-1080.
Check Prior entries to avoid double-counting.</t>
        </r>
        <r>
          <rPr>
            <sz val="9"/>
            <color indexed="81"/>
            <rFont val="Tahoma"/>
            <family val="2"/>
          </rPr>
          <t xml:space="preserve">
</t>
        </r>
      </text>
    </comment>
    <comment ref="G112" authorId="0" shapeId="0" xr:uid="{7940A399-113F-4273-943A-24C680B6FB2A}">
      <text>
        <r>
          <rPr>
            <b/>
            <sz val="9"/>
            <color indexed="81"/>
            <rFont val="Arial"/>
            <family val="2"/>
          </rPr>
          <t xml:space="preserve">Hildebrand Note:
</t>
        </r>
        <r>
          <rPr>
            <sz val="9"/>
            <color indexed="81"/>
            <rFont val="Arial"/>
            <family val="2"/>
          </rPr>
          <t>Enter MIPR obligation cost on day of issuance. 
Enter amendment costs as separate line item(s) on day of obligation.
Adjust to final cost upon certification of final cost documentation.
Check Prior entries to avoid double-counting.</t>
        </r>
        <r>
          <rPr>
            <sz val="9"/>
            <color indexed="81"/>
            <rFont val="Tahoma"/>
            <family val="2"/>
          </rPr>
          <t xml:space="preserve">
</t>
        </r>
      </text>
    </comment>
    <comment ref="G119" authorId="0" shapeId="0" xr:uid="{77DB1B8F-E875-425B-A3B4-F96B7B67A06F}">
      <text>
        <r>
          <rPr>
            <b/>
            <sz val="9"/>
            <color indexed="81"/>
            <rFont val="Arial"/>
            <family val="2"/>
          </rPr>
          <t xml:space="preserve">Hildebrand Note:
</t>
        </r>
        <r>
          <rPr>
            <sz val="9"/>
            <color indexed="81"/>
            <rFont val="Arial"/>
            <family val="2"/>
          </rPr>
          <t>Enter ATP ceiling amount on day of issuance. 
Enter ATP increases as separate line item(s) on day of amended ATP.
Adjust to final cost upon certification of final Invoice.
Check Prior entries to avoid double-counting.</t>
        </r>
        <r>
          <rPr>
            <b/>
            <sz val="9"/>
            <color indexed="81"/>
            <rFont val="Tahoma"/>
            <family val="2"/>
          </rPr>
          <t xml:space="preserve">
</t>
        </r>
        <r>
          <rPr>
            <sz val="9"/>
            <color indexed="81"/>
            <rFont val="Tahoma"/>
            <family val="2"/>
          </rPr>
          <t xml:space="preserve">
</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Irvin, David E MSTC</author>
    <author>Hildebrand</author>
    <author>Microsoft Office User</author>
  </authors>
  <commentList>
    <comment ref="A6" authorId="0" shapeId="0" xr:uid="{CF46A6AC-CBEB-40B5-910B-12993A9B99EA}">
      <text>
        <r>
          <rPr>
            <sz val="9"/>
            <color indexed="81"/>
            <rFont val="Tahoma"/>
            <family val="2"/>
          </rPr>
          <t xml:space="preserve">
</t>
        </r>
      </text>
    </comment>
    <comment ref="C6" authorId="0" shapeId="0" xr:uid="{1C5F87F8-D3D5-4E18-A342-E081095774C4}">
      <text>
        <r>
          <rPr>
            <b/>
            <sz val="9"/>
            <color rgb="FF000000"/>
            <rFont val="Arial"/>
            <family val="2"/>
          </rPr>
          <t xml:space="preserve">Hildebrand Note: 
</t>
        </r>
        <r>
          <rPr>
            <b/>
            <sz val="9"/>
            <color rgb="FF000000"/>
            <rFont val="Arial"/>
            <family val="2"/>
          </rPr>
          <t>Duty status</t>
        </r>
        <r>
          <rPr>
            <sz val="9"/>
            <color rgb="FF000000"/>
            <rFont val="Arial"/>
            <family val="2"/>
          </rPr>
          <t xml:space="preserve">
</t>
        </r>
        <r>
          <rPr>
            <sz val="9"/>
            <color rgb="FF000000"/>
            <rFont val="Arial"/>
            <family val="2"/>
          </rPr>
          <t xml:space="preserve">A=Active 
</t>
        </r>
        <r>
          <rPr>
            <sz val="9"/>
            <color rgb="FF000000"/>
            <rFont val="Arial"/>
            <family val="2"/>
          </rPr>
          <t xml:space="preserve">R=Reserve 
</t>
        </r>
        <r>
          <rPr>
            <sz val="9"/>
            <color rgb="FF000000"/>
            <rFont val="Arial"/>
            <family val="2"/>
          </rPr>
          <t>C=Civilian</t>
        </r>
      </text>
    </comment>
    <comment ref="D6" authorId="0" shapeId="0" xr:uid="{DEF612EA-C046-4FB4-BD11-E50BF9EBD952}">
      <text>
        <r>
          <rPr>
            <b/>
            <sz val="9"/>
            <color indexed="81"/>
            <rFont val="Arial"/>
            <family val="2"/>
          </rPr>
          <t>Hildebrand Note:</t>
        </r>
        <r>
          <rPr>
            <sz val="9"/>
            <color indexed="81"/>
            <rFont val="Arial"/>
            <family val="2"/>
          </rPr>
          <t xml:space="preserve">
Member's parent Unit</t>
        </r>
        <r>
          <rPr>
            <sz val="9"/>
            <color indexed="81"/>
            <rFont val="Tahoma"/>
            <charset val="1"/>
          </rPr>
          <t>.</t>
        </r>
      </text>
    </comment>
    <comment ref="G6" authorId="0" shapeId="0" xr:uid="{89374EF0-A5DD-4423-A3D1-F90220709658}">
      <text>
        <r>
          <rPr>
            <b/>
            <sz val="9"/>
            <color indexed="81"/>
            <rFont val="Arial"/>
            <family val="2"/>
          </rPr>
          <t xml:space="preserve">Hildebrand Note:
</t>
        </r>
        <r>
          <rPr>
            <sz val="9"/>
            <color indexed="81"/>
            <rFont val="Arial"/>
            <family val="2"/>
          </rPr>
          <t>12 Hour Maximum per day.</t>
        </r>
        <r>
          <rPr>
            <sz val="9"/>
            <color indexed="81"/>
            <rFont val="Tahoma"/>
            <charset val="1"/>
          </rPr>
          <t xml:space="preserve">
</t>
        </r>
      </text>
    </comment>
    <comment ref="C47" authorId="1" shapeId="0" xr:uid="{084B64F9-D9D0-4F03-BE3F-5F93D06546A1}">
      <text>
        <r>
          <rPr>
            <b/>
            <sz val="9"/>
            <color rgb="FF000000"/>
            <rFont val="Arial"/>
            <family val="2"/>
          </rPr>
          <t>Hildebrand Note:</t>
        </r>
        <r>
          <rPr>
            <sz val="9"/>
            <color rgb="FF000000"/>
            <rFont val="Arial"/>
            <family val="2"/>
          </rPr>
          <t xml:space="preserve">
</t>
        </r>
        <r>
          <rPr>
            <sz val="9"/>
            <color rgb="FF000000"/>
            <rFont val="Arial"/>
            <family val="2"/>
          </rPr>
          <t>Include Airframe tailnumber</t>
        </r>
      </text>
    </comment>
    <comment ref="C53" authorId="1" shapeId="0" xr:uid="{CDE77F4D-CDCC-4581-A6E9-0139BEDDA1D2}">
      <text>
        <r>
          <rPr>
            <b/>
            <sz val="9"/>
            <color rgb="FF000000"/>
            <rFont val="Arial"/>
            <family val="2"/>
          </rPr>
          <t>Hildebrand Note:</t>
        </r>
        <r>
          <rPr>
            <sz val="9"/>
            <color rgb="FF000000"/>
            <rFont val="Arial"/>
            <family val="2"/>
          </rPr>
          <t xml:space="preserve">
</t>
        </r>
        <r>
          <rPr>
            <sz val="9"/>
            <color rgb="FF000000"/>
            <rFont val="Arial"/>
            <family val="2"/>
          </rPr>
          <t>Include boat hull number.</t>
        </r>
      </text>
    </comment>
    <comment ref="C59" authorId="1" shapeId="0" xr:uid="{9E9B74AF-491E-469A-881A-CEB2F6CD1E93}">
      <text>
        <r>
          <rPr>
            <b/>
            <sz val="9"/>
            <color rgb="FF000000"/>
            <rFont val="Arial"/>
            <family val="2"/>
          </rPr>
          <t>Hildebrand Note:</t>
        </r>
        <r>
          <rPr>
            <sz val="9"/>
            <color rgb="FF000000"/>
            <rFont val="Arial"/>
            <family val="2"/>
          </rPr>
          <t xml:space="preserve">
</t>
        </r>
        <r>
          <rPr>
            <sz val="9"/>
            <color rgb="FF000000"/>
            <rFont val="Arial"/>
            <family val="2"/>
          </rPr>
          <t>Include Cutter name and/or hull number.</t>
        </r>
      </text>
    </comment>
    <comment ref="D65" authorId="0" shapeId="0" xr:uid="{61D74564-566F-4345-9A2F-5E74FEB0CD3B}">
      <text>
        <r>
          <rPr>
            <b/>
            <sz val="9"/>
            <color rgb="FF000000"/>
            <rFont val="Arial"/>
            <family val="2"/>
          </rPr>
          <t xml:space="preserve">Hildebrand Note:
</t>
        </r>
        <r>
          <rPr>
            <sz val="9"/>
            <color rgb="FF000000"/>
            <rFont val="Arial"/>
            <family val="2"/>
          </rPr>
          <t>The rate basis for all equipment is Hours except for eMICP and MCV, which are Daily.</t>
        </r>
      </text>
    </comment>
    <comment ref="A84" authorId="1" shapeId="0" xr:uid="{C39BEC8F-2BAB-435A-A002-D35682D84F61}">
      <text>
        <r>
          <rPr>
            <b/>
            <sz val="9"/>
            <color rgb="FF000000"/>
            <rFont val="Arial"/>
            <family val="2"/>
          </rPr>
          <t>Hildebrand Note:</t>
        </r>
        <r>
          <rPr>
            <sz val="9"/>
            <color rgb="FF000000"/>
            <rFont val="Arial"/>
            <family val="2"/>
          </rPr>
          <t xml:space="preserve">
</t>
        </r>
        <r>
          <rPr>
            <sz val="9"/>
            <color rgb="FF000000"/>
            <rFont val="Arial"/>
            <family val="2"/>
          </rPr>
          <t>Traveler is required to provide a TVS upon his return to home unit.  No exceptions.</t>
        </r>
      </text>
    </comment>
    <comment ref="G84" authorId="1" shapeId="0" xr:uid="{8E59479A-6D25-4D57-8077-4024A78944DD}">
      <text>
        <r>
          <rPr>
            <b/>
            <sz val="9"/>
            <color rgb="FF000000"/>
            <rFont val="Arial"/>
            <family val="2"/>
          </rPr>
          <t>Hildebrand Note:</t>
        </r>
        <r>
          <rPr>
            <sz val="9"/>
            <color rgb="FF000000"/>
            <rFont val="Arial"/>
            <family val="2"/>
          </rPr>
          <t xml:space="preserve">
</t>
        </r>
        <r>
          <rPr>
            <sz val="9"/>
            <color rgb="FF000000"/>
            <rFont val="Arial"/>
            <family val="2"/>
          </rPr>
          <t xml:space="preserve">Enter obligation cost at time of issued orders. 
</t>
        </r>
        <r>
          <rPr>
            <sz val="9"/>
            <color rgb="FF000000"/>
            <rFont val="Arial"/>
            <family val="2"/>
          </rPr>
          <t xml:space="preserve">
</t>
        </r>
        <r>
          <rPr>
            <sz val="9"/>
            <color rgb="FF000000"/>
            <rFont val="Arial"/>
            <family val="2"/>
          </rPr>
          <t>After final travel claim adjust to final cost.</t>
        </r>
      </text>
    </comment>
    <comment ref="A91" authorId="2" shapeId="0" xr:uid="{5837F6A5-7643-4F8D-B93B-DBF5341B95FB}">
      <text>
        <r>
          <rPr>
            <b/>
            <sz val="8"/>
            <color rgb="FF000000"/>
            <rFont val="Arial"/>
            <family val="34"/>
          </rPr>
          <t xml:space="preserve">Hildebrand Note:
</t>
        </r>
        <r>
          <rPr>
            <sz val="8"/>
            <color rgb="FF000000"/>
            <rFont val="Arial"/>
            <family val="34"/>
          </rPr>
          <t>When Reservist Personnel are activated enter their Salary Obligation information. Update with final cost upon end of orders.</t>
        </r>
        <r>
          <rPr>
            <sz val="8"/>
            <color rgb="FF000000"/>
            <rFont val="Arial"/>
            <family val="34"/>
          </rPr>
          <t xml:space="preserve">
</t>
        </r>
      </text>
    </comment>
    <comment ref="G105" authorId="0" shapeId="0" xr:uid="{6A176B05-4A37-4E39-AD10-C492503F6727}">
      <text>
        <r>
          <rPr>
            <b/>
            <sz val="9"/>
            <color indexed="81"/>
            <rFont val="Arial"/>
            <family val="2"/>
          </rPr>
          <t xml:space="preserve">Hildebrand Note:
</t>
        </r>
        <r>
          <rPr>
            <sz val="9"/>
            <color indexed="81"/>
            <rFont val="Arial"/>
            <family val="2"/>
          </rPr>
          <t>Enter PRFA obligation cost on day of issuance. 
Enter amendment costs as separate line item(s) on day of obligation.
Adjust to final cost upon certification of SF-1080.
Check Prior entries to avoid double-counting.</t>
        </r>
        <r>
          <rPr>
            <sz val="9"/>
            <color indexed="81"/>
            <rFont val="Tahoma"/>
            <family val="2"/>
          </rPr>
          <t xml:space="preserve">
</t>
        </r>
      </text>
    </comment>
    <comment ref="G112" authorId="0" shapeId="0" xr:uid="{ED4A98C8-1CB4-4B1A-B14B-C01EFB9B541C}">
      <text>
        <r>
          <rPr>
            <b/>
            <sz val="9"/>
            <color indexed="81"/>
            <rFont val="Arial"/>
            <family val="2"/>
          </rPr>
          <t xml:space="preserve">Hildebrand Note:
</t>
        </r>
        <r>
          <rPr>
            <sz val="9"/>
            <color indexed="81"/>
            <rFont val="Arial"/>
            <family val="2"/>
          </rPr>
          <t>Enter MIPR obligation cost on day of issuance. 
Enter amendment costs as separate line item(s) on day of obligation.
Adjust to final cost upon certification of final cost documentation.
Check Prior entries to avoid double-counting.</t>
        </r>
        <r>
          <rPr>
            <sz val="9"/>
            <color indexed="81"/>
            <rFont val="Tahoma"/>
            <family val="2"/>
          </rPr>
          <t xml:space="preserve">
</t>
        </r>
      </text>
    </comment>
    <comment ref="G119" authorId="0" shapeId="0" xr:uid="{FA7BB9E3-54CA-4D17-89BF-006528F14FDF}">
      <text>
        <r>
          <rPr>
            <b/>
            <sz val="9"/>
            <color indexed="81"/>
            <rFont val="Arial"/>
            <family val="2"/>
          </rPr>
          <t xml:space="preserve">Hildebrand Note:
</t>
        </r>
        <r>
          <rPr>
            <sz val="9"/>
            <color indexed="81"/>
            <rFont val="Arial"/>
            <family val="2"/>
          </rPr>
          <t>Enter ATP ceiling amount on day of issuance. 
Enter ATP increases as separate line item(s) on day of amended ATP.
Adjust to final cost upon certification of final Invoice.
Check Prior entries to avoid double-counting.</t>
        </r>
        <r>
          <rPr>
            <b/>
            <sz val="9"/>
            <color indexed="81"/>
            <rFont val="Tahoma"/>
            <family val="2"/>
          </rPr>
          <t xml:space="preserve">
</t>
        </r>
        <r>
          <rPr>
            <sz val="9"/>
            <color indexed="81"/>
            <rFont val="Tahoma"/>
            <family val="2"/>
          </rPr>
          <t xml:space="preserve">
</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Irvin, David E MSTC</author>
    <author>Hildebrand</author>
    <author>Microsoft Office User</author>
  </authors>
  <commentList>
    <comment ref="A6" authorId="0" shapeId="0" xr:uid="{E338EED6-A243-450F-89EE-CCCC50F480A2}">
      <text>
        <r>
          <rPr>
            <sz val="9"/>
            <color indexed="81"/>
            <rFont val="Tahoma"/>
            <family val="2"/>
          </rPr>
          <t xml:space="preserve">
</t>
        </r>
      </text>
    </comment>
    <comment ref="C6" authorId="0" shapeId="0" xr:uid="{CFFA5DBE-308E-4FC5-A008-569AC981423C}">
      <text>
        <r>
          <rPr>
            <b/>
            <sz val="9"/>
            <color rgb="FF000000"/>
            <rFont val="Arial"/>
            <family val="2"/>
          </rPr>
          <t xml:space="preserve">Hildebrand Note: 
</t>
        </r>
        <r>
          <rPr>
            <b/>
            <sz val="9"/>
            <color rgb="FF000000"/>
            <rFont val="Arial"/>
            <family val="2"/>
          </rPr>
          <t>Duty status</t>
        </r>
        <r>
          <rPr>
            <sz val="9"/>
            <color rgb="FF000000"/>
            <rFont val="Arial"/>
            <family val="2"/>
          </rPr>
          <t xml:space="preserve">
</t>
        </r>
        <r>
          <rPr>
            <sz val="9"/>
            <color rgb="FF000000"/>
            <rFont val="Arial"/>
            <family val="2"/>
          </rPr>
          <t xml:space="preserve">A=Active 
</t>
        </r>
        <r>
          <rPr>
            <sz val="9"/>
            <color rgb="FF000000"/>
            <rFont val="Arial"/>
            <family val="2"/>
          </rPr>
          <t xml:space="preserve">R=Reserve 
</t>
        </r>
        <r>
          <rPr>
            <sz val="9"/>
            <color rgb="FF000000"/>
            <rFont val="Arial"/>
            <family val="2"/>
          </rPr>
          <t>C=Civilian</t>
        </r>
      </text>
    </comment>
    <comment ref="D6" authorId="0" shapeId="0" xr:uid="{EE536CBE-2915-44E8-B8EF-750E8D0F42B6}">
      <text>
        <r>
          <rPr>
            <b/>
            <sz val="9"/>
            <color indexed="81"/>
            <rFont val="Arial"/>
            <family val="2"/>
          </rPr>
          <t>Hildebrand Note:</t>
        </r>
        <r>
          <rPr>
            <sz val="9"/>
            <color indexed="81"/>
            <rFont val="Arial"/>
            <family val="2"/>
          </rPr>
          <t xml:space="preserve">
Member's parent Unit</t>
        </r>
        <r>
          <rPr>
            <sz val="9"/>
            <color indexed="81"/>
            <rFont val="Tahoma"/>
            <charset val="1"/>
          </rPr>
          <t>.</t>
        </r>
      </text>
    </comment>
    <comment ref="G6" authorId="0" shapeId="0" xr:uid="{713E86D1-4C9E-49EB-9DBF-639FFBB1A8DC}">
      <text>
        <r>
          <rPr>
            <b/>
            <sz val="9"/>
            <color indexed="81"/>
            <rFont val="Arial"/>
            <family val="2"/>
          </rPr>
          <t xml:space="preserve">Hildebrand Note:
</t>
        </r>
        <r>
          <rPr>
            <sz val="9"/>
            <color indexed="81"/>
            <rFont val="Arial"/>
            <family val="2"/>
          </rPr>
          <t>12 Hour Maximum per day.</t>
        </r>
        <r>
          <rPr>
            <sz val="9"/>
            <color indexed="81"/>
            <rFont val="Tahoma"/>
            <charset val="1"/>
          </rPr>
          <t xml:space="preserve">
</t>
        </r>
      </text>
    </comment>
    <comment ref="C47" authorId="1" shapeId="0" xr:uid="{C63644B8-77BE-4EB0-9DD7-D398DA6AA3D5}">
      <text>
        <r>
          <rPr>
            <b/>
            <sz val="9"/>
            <color rgb="FF000000"/>
            <rFont val="Arial"/>
            <family val="2"/>
          </rPr>
          <t>Hildebrand Note:</t>
        </r>
        <r>
          <rPr>
            <sz val="9"/>
            <color rgb="FF000000"/>
            <rFont val="Arial"/>
            <family val="2"/>
          </rPr>
          <t xml:space="preserve">
</t>
        </r>
        <r>
          <rPr>
            <sz val="9"/>
            <color rgb="FF000000"/>
            <rFont val="Arial"/>
            <family val="2"/>
          </rPr>
          <t>Include Airframe tailnumber</t>
        </r>
      </text>
    </comment>
    <comment ref="C53" authorId="1" shapeId="0" xr:uid="{9EE20D0F-1E40-406B-A59F-CFFAB4C71CF6}">
      <text>
        <r>
          <rPr>
            <b/>
            <sz val="9"/>
            <color rgb="FF000000"/>
            <rFont val="Arial"/>
            <family val="2"/>
          </rPr>
          <t>Hildebrand Note:</t>
        </r>
        <r>
          <rPr>
            <sz val="9"/>
            <color rgb="FF000000"/>
            <rFont val="Arial"/>
            <family val="2"/>
          </rPr>
          <t xml:space="preserve">
</t>
        </r>
        <r>
          <rPr>
            <sz val="9"/>
            <color rgb="FF000000"/>
            <rFont val="Arial"/>
            <family val="2"/>
          </rPr>
          <t>Include boat hull number.</t>
        </r>
      </text>
    </comment>
    <comment ref="C59" authorId="1" shapeId="0" xr:uid="{E44341B5-C574-4A4F-8D5E-06F00ACCB1D8}">
      <text>
        <r>
          <rPr>
            <b/>
            <sz val="9"/>
            <color rgb="FF000000"/>
            <rFont val="Arial"/>
            <family val="2"/>
          </rPr>
          <t>Hildebrand Note:</t>
        </r>
        <r>
          <rPr>
            <sz val="9"/>
            <color rgb="FF000000"/>
            <rFont val="Arial"/>
            <family val="2"/>
          </rPr>
          <t xml:space="preserve">
</t>
        </r>
        <r>
          <rPr>
            <sz val="9"/>
            <color rgb="FF000000"/>
            <rFont val="Arial"/>
            <family val="2"/>
          </rPr>
          <t>Include Cutter name and/or hull number.</t>
        </r>
      </text>
    </comment>
    <comment ref="D65" authorId="0" shapeId="0" xr:uid="{5B6C3D54-5693-4839-A3CB-FB1203237280}">
      <text>
        <r>
          <rPr>
            <b/>
            <sz val="9"/>
            <color rgb="FF000000"/>
            <rFont val="Arial"/>
            <family val="2"/>
          </rPr>
          <t xml:space="preserve">Hildebrand Note:
</t>
        </r>
        <r>
          <rPr>
            <sz val="9"/>
            <color rgb="FF000000"/>
            <rFont val="Arial"/>
            <family val="2"/>
          </rPr>
          <t>The rate basis for all equipment is Hours except for eMICP and MCV, which are Daily.</t>
        </r>
      </text>
    </comment>
    <comment ref="A84" authorId="1" shapeId="0" xr:uid="{2AB4F835-3EEC-40F0-8A17-DF9B093717A4}">
      <text>
        <r>
          <rPr>
            <b/>
            <sz val="9"/>
            <color rgb="FF000000"/>
            <rFont val="Arial"/>
            <family val="2"/>
          </rPr>
          <t>Hildebrand Note:</t>
        </r>
        <r>
          <rPr>
            <sz val="9"/>
            <color rgb="FF000000"/>
            <rFont val="Arial"/>
            <family val="2"/>
          </rPr>
          <t xml:space="preserve">
</t>
        </r>
        <r>
          <rPr>
            <sz val="9"/>
            <color rgb="FF000000"/>
            <rFont val="Arial"/>
            <family val="2"/>
          </rPr>
          <t>Traveler is required to provide a TVS upon his return to home unit.  No exceptions.</t>
        </r>
      </text>
    </comment>
    <comment ref="G84" authorId="1" shapeId="0" xr:uid="{E188DCD0-079E-440B-BA0D-60E44A4511D7}">
      <text>
        <r>
          <rPr>
            <b/>
            <sz val="9"/>
            <color rgb="FF000000"/>
            <rFont val="Arial"/>
            <family val="2"/>
          </rPr>
          <t>Hildebrand Note:</t>
        </r>
        <r>
          <rPr>
            <sz val="9"/>
            <color rgb="FF000000"/>
            <rFont val="Arial"/>
            <family val="2"/>
          </rPr>
          <t xml:space="preserve">
</t>
        </r>
        <r>
          <rPr>
            <sz val="9"/>
            <color rgb="FF000000"/>
            <rFont val="Arial"/>
            <family val="2"/>
          </rPr>
          <t xml:space="preserve">Enter obligation cost at time of issued orders. 
</t>
        </r>
        <r>
          <rPr>
            <sz val="9"/>
            <color rgb="FF000000"/>
            <rFont val="Arial"/>
            <family val="2"/>
          </rPr>
          <t xml:space="preserve">
</t>
        </r>
        <r>
          <rPr>
            <sz val="9"/>
            <color rgb="FF000000"/>
            <rFont val="Arial"/>
            <family val="2"/>
          </rPr>
          <t>After final travel claim adjust to final cost.</t>
        </r>
      </text>
    </comment>
    <comment ref="A91" authorId="2" shapeId="0" xr:uid="{5761A3C9-C620-4F7E-ACA6-8406F7471CBD}">
      <text>
        <r>
          <rPr>
            <b/>
            <sz val="8"/>
            <color rgb="FF000000"/>
            <rFont val="Arial"/>
            <family val="34"/>
          </rPr>
          <t xml:space="preserve">Hildebrand Note:
</t>
        </r>
        <r>
          <rPr>
            <sz val="8"/>
            <color rgb="FF000000"/>
            <rFont val="Arial"/>
            <family val="34"/>
          </rPr>
          <t>When Reservist Personnel are activated enter their Salary Obligation information. Update with final cost upon end of orders.</t>
        </r>
        <r>
          <rPr>
            <sz val="8"/>
            <color rgb="FF000000"/>
            <rFont val="Arial"/>
            <family val="34"/>
          </rPr>
          <t xml:space="preserve">
</t>
        </r>
      </text>
    </comment>
    <comment ref="G105" authorId="0" shapeId="0" xr:uid="{6AF9C37C-1B40-4F86-9489-F965C0BDF592}">
      <text>
        <r>
          <rPr>
            <b/>
            <sz val="9"/>
            <color indexed="81"/>
            <rFont val="Arial"/>
            <family val="2"/>
          </rPr>
          <t xml:space="preserve">Hildebrand Note:
</t>
        </r>
        <r>
          <rPr>
            <sz val="9"/>
            <color indexed="81"/>
            <rFont val="Arial"/>
            <family val="2"/>
          </rPr>
          <t>Enter PRFA obligation cost on day of issuance. 
Enter amendment costs as separate line item(s) on day of obligation.
Adjust to final cost upon certification of SF-1080.
Check Prior entries to avoid double-counting.</t>
        </r>
        <r>
          <rPr>
            <sz val="9"/>
            <color indexed="81"/>
            <rFont val="Tahoma"/>
            <family val="2"/>
          </rPr>
          <t xml:space="preserve">
</t>
        </r>
      </text>
    </comment>
    <comment ref="G112" authorId="0" shapeId="0" xr:uid="{0163E2F8-5501-4813-874A-2B66DA3D4637}">
      <text>
        <r>
          <rPr>
            <b/>
            <sz val="9"/>
            <color indexed="81"/>
            <rFont val="Arial"/>
            <family val="2"/>
          </rPr>
          <t xml:space="preserve">Hildebrand Note:
</t>
        </r>
        <r>
          <rPr>
            <sz val="9"/>
            <color indexed="81"/>
            <rFont val="Arial"/>
            <family val="2"/>
          </rPr>
          <t>Enter MIPR obligation cost on day of issuance. 
Enter amendment costs as separate line item(s) on day of obligation.
Adjust to final cost upon certification of final cost documentation.
Check Prior entries to avoid double-counting.</t>
        </r>
        <r>
          <rPr>
            <sz val="9"/>
            <color indexed="81"/>
            <rFont val="Tahoma"/>
            <family val="2"/>
          </rPr>
          <t xml:space="preserve">
</t>
        </r>
      </text>
    </comment>
    <comment ref="G119" authorId="0" shapeId="0" xr:uid="{EF474C92-1CD9-4044-9D35-30CED2513FD6}">
      <text>
        <r>
          <rPr>
            <b/>
            <sz val="9"/>
            <color indexed="81"/>
            <rFont val="Arial"/>
            <family val="2"/>
          </rPr>
          <t xml:space="preserve">Hildebrand Note:
</t>
        </r>
        <r>
          <rPr>
            <sz val="9"/>
            <color indexed="81"/>
            <rFont val="Arial"/>
            <family val="2"/>
          </rPr>
          <t>Enter ATP ceiling amount on day of issuance. 
Enter ATP increases as separate line item(s) on day of amended ATP.
Adjust to final cost upon certification of final Invoice.
Check Prior entries to avoid double-counting.</t>
        </r>
        <r>
          <rPr>
            <b/>
            <sz val="9"/>
            <color indexed="81"/>
            <rFont val="Tahoma"/>
            <family val="2"/>
          </rPr>
          <t xml:space="preserve">
</t>
        </r>
        <r>
          <rPr>
            <sz val="9"/>
            <color indexed="81"/>
            <rFont val="Tahoma"/>
            <family val="2"/>
          </rPr>
          <t xml:space="preserve">
</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Irvin, David E MSTC</author>
    <author>Hildebrand</author>
    <author>Microsoft Office User</author>
  </authors>
  <commentList>
    <comment ref="A6" authorId="0" shapeId="0" xr:uid="{137C6F59-3C7C-4C87-A1BC-0DAF54E51D34}">
      <text>
        <r>
          <rPr>
            <sz val="9"/>
            <color indexed="81"/>
            <rFont val="Tahoma"/>
            <family val="2"/>
          </rPr>
          <t xml:space="preserve">
</t>
        </r>
      </text>
    </comment>
    <comment ref="C6" authorId="0" shapeId="0" xr:uid="{22056AAB-7FB1-4105-8439-79E7FAAF1C50}">
      <text>
        <r>
          <rPr>
            <b/>
            <sz val="9"/>
            <color rgb="FF000000"/>
            <rFont val="Arial"/>
            <family val="2"/>
          </rPr>
          <t xml:space="preserve">Hildebrand Note: 
</t>
        </r>
        <r>
          <rPr>
            <b/>
            <sz val="9"/>
            <color rgb="FF000000"/>
            <rFont val="Arial"/>
            <family val="2"/>
          </rPr>
          <t>Duty status</t>
        </r>
        <r>
          <rPr>
            <sz val="9"/>
            <color rgb="FF000000"/>
            <rFont val="Arial"/>
            <family val="2"/>
          </rPr>
          <t xml:space="preserve">
</t>
        </r>
        <r>
          <rPr>
            <sz val="9"/>
            <color rgb="FF000000"/>
            <rFont val="Arial"/>
            <family val="2"/>
          </rPr>
          <t xml:space="preserve">A=Active 
</t>
        </r>
        <r>
          <rPr>
            <sz val="9"/>
            <color rgb="FF000000"/>
            <rFont val="Arial"/>
            <family val="2"/>
          </rPr>
          <t xml:space="preserve">R=Reserve 
</t>
        </r>
        <r>
          <rPr>
            <sz val="9"/>
            <color rgb="FF000000"/>
            <rFont val="Arial"/>
            <family val="2"/>
          </rPr>
          <t>C=Civilian</t>
        </r>
      </text>
    </comment>
    <comment ref="D6" authorId="0" shapeId="0" xr:uid="{7C5DC48A-ABA0-4FC3-9BF4-3529BF857881}">
      <text>
        <r>
          <rPr>
            <b/>
            <sz val="9"/>
            <color indexed="81"/>
            <rFont val="Arial"/>
            <family val="2"/>
          </rPr>
          <t>Hildebrand Note:</t>
        </r>
        <r>
          <rPr>
            <sz val="9"/>
            <color indexed="81"/>
            <rFont val="Arial"/>
            <family val="2"/>
          </rPr>
          <t xml:space="preserve">
Member's parent Unit</t>
        </r>
        <r>
          <rPr>
            <sz val="9"/>
            <color indexed="81"/>
            <rFont val="Tahoma"/>
            <charset val="1"/>
          </rPr>
          <t>.</t>
        </r>
      </text>
    </comment>
    <comment ref="G6" authorId="0" shapeId="0" xr:uid="{D33CD2BF-635B-4198-AAA1-9C55BC1CF264}">
      <text>
        <r>
          <rPr>
            <b/>
            <sz val="9"/>
            <color indexed="81"/>
            <rFont val="Arial"/>
            <family val="2"/>
          </rPr>
          <t xml:space="preserve">Hildebrand Note:
</t>
        </r>
        <r>
          <rPr>
            <sz val="9"/>
            <color indexed="81"/>
            <rFont val="Arial"/>
            <family val="2"/>
          </rPr>
          <t>12 Hour Maximum per day.</t>
        </r>
        <r>
          <rPr>
            <sz val="9"/>
            <color indexed="81"/>
            <rFont val="Tahoma"/>
            <charset val="1"/>
          </rPr>
          <t xml:space="preserve">
</t>
        </r>
      </text>
    </comment>
    <comment ref="C47" authorId="1" shapeId="0" xr:uid="{0258CE1C-22A7-4892-B493-4BA853AD0CFE}">
      <text>
        <r>
          <rPr>
            <b/>
            <sz val="9"/>
            <color rgb="FF000000"/>
            <rFont val="Arial"/>
            <family val="2"/>
          </rPr>
          <t>Hildebrand Note:</t>
        </r>
        <r>
          <rPr>
            <sz val="9"/>
            <color rgb="FF000000"/>
            <rFont val="Arial"/>
            <family val="2"/>
          </rPr>
          <t xml:space="preserve">
</t>
        </r>
        <r>
          <rPr>
            <sz val="9"/>
            <color rgb="FF000000"/>
            <rFont val="Arial"/>
            <family val="2"/>
          </rPr>
          <t>Include Airframe tailnumber</t>
        </r>
      </text>
    </comment>
    <comment ref="C53" authorId="1" shapeId="0" xr:uid="{DD70B637-9334-4066-8EAE-250CBECE70D4}">
      <text>
        <r>
          <rPr>
            <b/>
            <sz val="9"/>
            <color rgb="FF000000"/>
            <rFont val="Arial"/>
            <family val="2"/>
          </rPr>
          <t>Hildebrand Note:</t>
        </r>
        <r>
          <rPr>
            <sz val="9"/>
            <color rgb="FF000000"/>
            <rFont val="Arial"/>
            <family val="2"/>
          </rPr>
          <t xml:space="preserve">
</t>
        </r>
        <r>
          <rPr>
            <sz val="9"/>
            <color rgb="FF000000"/>
            <rFont val="Arial"/>
            <family val="2"/>
          </rPr>
          <t>Include boat hull number.</t>
        </r>
      </text>
    </comment>
    <comment ref="C59" authorId="1" shapeId="0" xr:uid="{ECB33C6B-72C5-43A5-859F-85AE803EFCD2}">
      <text>
        <r>
          <rPr>
            <b/>
            <sz val="9"/>
            <color rgb="FF000000"/>
            <rFont val="Arial"/>
            <family val="2"/>
          </rPr>
          <t>Hildebrand Note:</t>
        </r>
        <r>
          <rPr>
            <sz val="9"/>
            <color rgb="FF000000"/>
            <rFont val="Arial"/>
            <family val="2"/>
          </rPr>
          <t xml:space="preserve">
</t>
        </r>
        <r>
          <rPr>
            <sz val="9"/>
            <color rgb="FF000000"/>
            <rFont val="Arial"/>
            <family val="2"/>
          </rPr>
          <t>Include Cutter name and/or hull number.</t>
        </r>
      </text>
    </comment>
    <comment ref="D65" authorId="0" shapeId="0" xr:uid="{358F2DDC-E88A-4D7D-8FCC-49EA6FEB8717}">
      <text>
        <r>
          <rPr>
            <b/>
            <sz val="9"/>
            <color rgb="FF000000"/>
            <rFont val="Arial"/>
            <family val="2"/>
          </rPr>
          <t xml:space="preserve">Hildebrand Note:
</t>
        </r>
        <r>
          <rPr>
            <sz val="9"/>
            <color rgb="FF000000"/>
            <rFont val="Arial"/>
            <family val="2"/>
          </rPr>
          <t>The rate basis for all equipment is Hours except for eMICP and MCV, which are Daily.</t>
        </r>
      </text>
    </comment>
    <comment ref="A84" authorId="1" shapeId="0" xr:uid="{085FC6F7-FCD4-4624-B065-62D273727583}">
      <text>
        <r>
          <rPr>
            <b/>
            <sz val="9"/>
            <color rgb="FF000000"/>
            <rFont val="Arial"/>
            <family val="2"/>
          </rPr>
          <t>Hildebrand Note:</t>
        </r>
        <r>
          <rPr>
            <sz val="9"/>
            <color rgb="FF000000"/>
            <rFont val="Arial"/>
            <family val="2"/>
          </rPr>
          <t xml:space="preserve">
</t>
        </r>
        <r>
          <rPr>
            <sz val="9"/>
            <color rgb="FF000000"/>
            <rFont val="Arial"/>
            <family val="2"/>
          </rPr>
          <t>Traveler is required to provide a TVS upon his return to home unit.  No exceptions.</t>
        </r>
      </text>
    </comment>
    <comment ref="G84" authorId="1" shapeId="0" xr:uid="{2D9AE335-AA8C-45E7-8830-22AFC9F3344C}">
      <text>
        <r>
          <rPr>
            <b/>
            <sz val="9"/>
            <color rgb="FF000000"/>
            <rFont val="Arial"/>
            <family val="2"/>
          </rPr>
          <t>Hildebrand Note:</t>
        </r>
        <r>
          <rPr>
            <sz val="9"/>
            <color rgb="FF000000"/>
            <rFont val="Arial"/>
            <family val="2"/>
          </rPr>
          <t xml:space="preserve">
</t>
        </r>
        <r>
          <rPr>
            <sz val="9"/>
            <color rgb="FF000000"/>
            <rFont val="Arial"/>
            <family val="2"/>
          </rPr>
          <t xml:space="preserve">Enter obligation cost at time of issued orders. 
</t>
        </r>
        <r>
          <rPr>
            <sz val="9"/>
            <color rgb="FF000000"/>
            <rFont val="Arial"/>
            <family val="2"/>
          </rPr>
          <t xml:space="preserve">
</t>
        </r>
        <r>
          <rPr>
            <sz val="9"/>
            <color rgb="FF000000"/>
            <rFont val="Arial"/>
            <family val="2"/>
          </rPr>
          <t>After final travel claim adjust to final cost.</t>
        </r>
      </text>
    </comment>
    <comment ref="A91" authorId="2" shapeId="0" xr:uid="{1B8B07DE-4003-4801-A95D-67B4B3EE88B5}">
      <text>
        <r>
          <rPr>
            <b/>
            <sz val="8"/>
            <color rgb="FF000000"/>
            <rFont val="Arial"/>
            <family val="34"/>
          </rPr>
          <t xml:space="preserve">Hildebrand Note:
</t>
        </r>
        <r>
          <rPr>
            <sz val="8"/>
            <color rgb="FF000000"/>
            <rFont val="Arial"/>
            <family val="34"/>
          </rPr>
          <t>When Reservist Personnel are activated enter their Salary Obligation information. Update with final cost upon end of orders.</t>
        </r>
        <r>
          <rPr>
            <sz val="8"/>
            <color rgb="FF000000"/>
            <rFont val="Arial"/>
            <family val="34"/>
          </rPr>
          <t xml:space="preserve">
</t>
        </r>
      </text>
    </comment>
    <comment ref="G105" authorId="0" shapeId="0" xr:uid="{EFC965E5-8CCF-478A-8599-93C289A24474}">
      <text>
        <r>
          <rPr>
            <b/>
            <sz val="9"/>
            <color indexed="81"/>
            <rFont val="Arial"/>
            <family val="2"/>
          </rPr>
          <t xml:space="preserve">Hildebrand Note:
</t>
        </r>
        <r>
          <rPr>
            <sz val="9"/>
            <color indexed="81"/>
            <rFont val="Arial"/>
            <family val="2"/>
          </rPr>
          <t>Enter PRFA obligation cost on day of issuance. 
Enter amendment costs as separate line item(s) on day of obligation.
Adjust to final cost upon certification of SF-1080.
Check Prior entries to avoid double-counting.</t>
        </r>
        <r>
          <rPr>
            <sz val="9"/>
            <color indexed="81"/>
            <rFont val="Tahoma"/>
            <family val="2"/>
          </rPr>
          <t xml:space="preserve">
</t>
        </r>
      </text>
    </comment>
    <comment ref="G112" authorId="0" shapeId="0" xr:uid="{6837975C-102A-4D1D-8F98-B2EEB192A675}">
      <text>
        <r>
          <rPr>
            <b/>
            <sz val="9"/>
            <color indexed="81"/>
            <rFont val="Arial"/>
            <family val="2"/>
          </rPr>
          <t xml:space="preserve">Hildebrand Note:
</t>
        </r>
        <r>
          <rPr>
            <sz val="9"/>
            <color indexed="81"/>
            <rFont val="Arial"/>
            <family val="2"/>
          </rPr>
          <t>Enter MIPR obligation cost on day of issuance. 
Enter amendment costs as separate line item(s) on day of obligation.
Adjust to final cost upon certification of final cost documentation.
Check Prior entries to avoid double-counting.</t>
        </r>
        <r>
          <rPr>
            <sz val="9"/>
            <color indexed="81"/>
            <rFont val="Tahoma"/>
            <family val="2"/>
          </rPr>
          <t xml:space="preserve">
</t>
        </r>
      </text>
    </comment>
    <comment ref="G119" authorId="0" shapeId="0" xr:uid="{8E3E8307-6887-4EFD-A206-A0B172D0C887}">
      <text>
        <r>
          <rPr>
            <b/>
            <sz val="9"/>
            <color indexed="81"/>
            <rFont val="Arial"/>
            <family val="2"/>
          </rPr>
          <t xml:space="preserve">Hildebrand Note:
</t>
        </r>
        <r>
          <rPr>
            <sz val="9"/>
            <color indexed="81"/>
            <rFont val="Arial"/>
            <family val="2"/>
          </rPr>
          <t>Enter ATP ceiling amount on day of issuance. 
Enter ATP increases as separate line item(s) on day of amended ATP.
Adjust to final cost upon certification of final Invoice.
Check Prior entries to avoid double-counting.</t>
        </r>
        <r>
          <rPr>
            <b/>
            <sz val="9"/>
            <color indexed="81"/>
            <rFont val="Tahoma"/>
            <family val="2"/>
          </rPr>
          <t xml:space="preserve">
</t>
        </r>
        <r>
          <rPr>
            <sz val="9"/>
            <color indexed="81"/>
            <rFont val="Tahoma"/>
            <family val="2"/>
          </rPr>
          <t xml:space="preserve">
</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Irvin, David E MSTC</author>
    <author>Hildebrand</author>
    <author>Microsoft Office User</author>
  </authors>
  <commentList>
    <comment ref="A6" authorId="0" shapeId="0" xr:uid="{32A705EE-1395-42C5-B930-05CAA9074990}">
      <text>
        <r>
          <rPr>
            <sz val="9"/>
            <color indexed="81"/>
            <rFont val="Tahoma"/>
            <family val="2"/>
          </rPr>
          <t xml:space="preserve">
</t>
        </r>
      </text>
    </comment>
    <comment ref="C6" authorId="0" shapeId="0" xr:uid="{84E2D9EB-04E6-4F59-A1D2-E10E92F2B26F}">
      <text>
        <r>
          <rPr>
            <b/>
            <sz val="9"/>
            <color rgb="FF000000"/>
            <rFont val="Arial"/>
            <family val="2"/>
          </rPr>
          <t xml:space="preserve">Hildebrand Note: 
</t>
        </r>
        <r>
          <rPr>
            <b/>
            <sz val="9"/>
            <color rgb="FF000000"/>
            <rFont val="Arial"/>
            <family val="2"/>
          </rPr>
          <t>Duty status</t>
        </r>
        <r>
          <rPr>
            <sz val="9"/>
            <color rgb="FF000000"/>
            <rFont val="Arial"/>
            <family val="2"/>
          </rPr>
          <t xml:space="preserve">
</t>
        </r>
        <r>
          <rPr>
            <sz val="9"/>
            <color rgb="FF000000"/>
            <rFont val="Arial"/>
            <family val="2"/>
          </rPr>
          <t xml:space="preserve">A=Active 
</t>
        </r>
        <r>
          <rPr>
            <sz val="9"/>
            <color rgb="FF000000"/>
            <rFont val="Arial"/>
            <family val="2"/>
          </rPr>
          <t xml:space="preserve">R=Reserve 
</t>
        </r>
        <r>
          <rPr>
            <sz val="9"/>
            <color rgb="FF000000"/>
            <rFont val="Arial"/>
            <family val="2"/>
          </rPr>
          <t>C=Civilian</t>
        </r>
      </text>
    </comment>
    <comment ref="D6" authorId="0" shapeId="0" xr:uid="{A16D72A9-C211-4157-B15B-7BA9EFACF07C}">
      <text>
        <r>
          <rPr>
            <b/>
            <sz val="9"/>
            <color indexed="81"/>
            <rFont val="Arial"/>
            <family val="2"/>
          </rPr>
          <t>Hildebrand Note:</t>
        </r>
        <r>
          <rPr>
            <sz val="9"/>
            <color indexed="81"/>
            <rFont val="Arial"/>
            <family val="2"/>
          </rPr>
          <t xml:space="preserve">
Member's parent Unit</t>
        </r>
        <r>
          <rPr>
            <sz val="9"/>
            <color indexed="81"/>
            <rFont val="Tahoma"/>
            <charset val="1"/>
          </rPr>
          <t>.</t>
        </r>
      </text>
    </comment>
    <comment ref="G6" authorId="0" shapeId="0" xr:uid="{315ACE6C-A669-4179-BCFE-2F9D7694C7C9}">
      <text>
        <r>
          <rPr>
            <b/>
            <sz val="9"/>
            <color indexed="81"/>
            <rFont val="Arial"/>
            <family val="2"/>
          </rPr>
          <t xml:space="preserve">Hildebrand Note:
</t>
        </r>
        <r>
          <rPr>
            <sz val="9"/>
            <color indexed="81"/>
            <rFont val="Arial"/>
            <family val="2"/>
          </rPr>
          <t>12 Hour Maximum per day.</t>
        </r>
        <r>
          <rPr>
            <sz val="9"/>
            <color indexed="81"/>
            <rFont val="Tahoma"/>
            <charset val="1"/>
          </rPr>
          <t xml:space="preserve">
</t>
        </r>
      </text>
    </comment>
    <comment ref="C47" authorId="1" shapeId="0" xr:uid="{73C28CC4-52D9-4FB0-94AF-0584081938D0}">
      <text>
        <r>
          <rPr>
            <b/>
            <sz val="9"/>
            <color rgb="FF000000"/>
            <rFont val="Arial"/>
            <family val="2"/>
          </rPr>
          <t>Hildebrand Note:</t>
        </r>
        <r>
          <rPr>
            <sz val="9"/>
            <color rgb="FF000000"/>
            <rFont val="Arial"/>
            <family val="2"/>
          </rPr>
          <t xml:space="preserve">
</t>
        </r>
        <r>
          <rPr>
            <sz val="9"/>
            <color rgb="FF000000"/>
            <rFont val="Arial"/>
            <family val="2"/>
          </rPr>
          <t>Include Airframe tailnumber</t>
        </r>
      </text>
    </comment>
    <comment ref="C53" authorId="1" shapeId="0" xr:uid="{89F1A686-46DD-4138-9C0D-EC06E3176744}">
      <text>
        <r>
          <rPr>
            <b/>
            <sz val="9"/>
            <color rgb="FF000000"/>
            <rFont val="Arial"/>
            <family val="2"/>
          </rPr>
          <t>Hildebrand Note:</t>
        </r>
        <r>
          <rPr>
            <sz val="9"/>
            <color rgb="FF000000"/>
            <rFont val="Arial"/>
            <family val="2"/>
          </rPr>
          <t xml:space="preserve">
</t>
        </r>
        <r>
          <rPr>
            <sz val="9"/>
            <color rgb="FF000000"/>
            <rFont val="Arial"/>
            <family val="2"/>
          </rPr>
          <t>Include boat hull number.</t>
        </r>
      </text>
    </comment>
    <comment ref="C59" authorId="1" shapeId="0" xr:uid="{051DF7AE-8B41-4956-9943-372607284CF6}">
      <text>
        <r>
          <rPr>
            <b/>
            <sz val="9"/>
            <color rgb="FF000000"/>
            <rFont val="Arial"/>
            <family val="2"/>
          </rPr>
          <t>Hildebrand Note:</t>
        </r>
        <r>
          <rPr>
            <sz val="9"/>
            <color rgb="FF000000"/>
            <rFont val="Arial"/>
            <family val="2"/>
          </rPr>
          <t xml:space="preserve">
</t>
        </r>
        <r>
          <rPr>
            <sz val="9"/>
            <color rgb="FF000000"/>
            <rFont val="Arial"/>
            <family val="2"/>
          </rPr>
          <t>Include Cutter name and/or hull number.</t>
        </r>
      </text>
    </comment>
    <comment ref="D65" authorId="0" shapeId="0" xr:uid="{0C44E4A4-E7C3-4A05-9944-43430D4C8059}">
      <text>
        <r>
          <rPr>
            <b/>
            <sz val="9"/>
            <color rgb="FF000000"/>
            <rFont val="Arial"/>
            <family val="2"/>
          </rPr>
          <t xml:space="preserve">Hildebrand Note:
</t>
        </r>
        <r>
          <rPr>
            <sz val="9"/>
            <color rgb="FF000000"/>
            <rFont val="Arial"/>
            <family val="2"/>
          </rPr>
          <t>The rate basis for all equipment is Hours except for eMICP and MCV, which are Daily.</t>
        </r>
      </text>
    </comment>
    <comment ref="A84" authorId="1" shapeId="0" xr:uid="{E465FDE9-E712-4EF5-AB97-0450207AB94E}">
      <text>
        <r>
          <rPr>
            <b/>
            <sz val="9"/>
            <color rgb="FF000000"/>
            <rFont val="Arial"/>
            <family val="2"/>
          </rPr>
          <t>Hildebrand Note:</t>
        </r>
        <r>
          <rPr>
            <sz val="9"/>
            <color rgb="FF000000"/>
            <rFont val="Arial"/>
            <family val="2"/>
          </rPr>
          <t xml:space="preserve">
</t>
        </r>
        <r>
          <rPr>
            <sz val="9"/>
            <color rgb="FF000000"/>
            <rFont val="Arial"/>
            <family val="2"/>
          </rPr>
          <t>Traveler is required to provide a TVS upon his return to home unit.  No exceptions.</t>
        </r>
      </text>
    </comment>
    <comment ref="G84" authorId="1" shapeId="0" xr:uid="{C08B407F-CF96-4766-BD80-522D8D0258DB}">
      <text>
        <r>
          <rPr>
            <b/>
            <sz val="9"/>
            <color rgb="FF000000"/>
            <rFont val="Arial"/>
            <family val="2"/>
          </rPr>
          <t>Hildebrand Note:</t>
        </r>
        <r>
          <rPr>
            <sz val="9"/>
            <color rgb="FF000000"/>
            <rFont val="Arial"/>
            <family val="2"/>
          </rPr>
          <t xml:space="preserve">
</t>
        </r>
        <r>
          <rPr>
            <sz val="9"/>
            <color rgb="FF000000"/>
            <rFont val="Arial"/>
            <family val="2"/>
          </rPr>
          <t xml:space="preserve">Enter obligation cost at time of issued orders. 
</t>
        </r>
        <r>
          <rPr>
            <sz val="9"/>
            <color rgb="FF000000"/>
            <rFont val="Arial"/>
            <family val="2"/>
          </rPr>
          <t xml:space="preserve">
</t>
        </r>
        <r>
          <rPr>
            <sz val="9"/>
            <color rgb="FF000000"/>
            <rFont val="Arial"/>
            <family val="2"/>
          </rPr>
          <t>After final travel claim adjust to final cost.</t>
        </r>
      </text>
    </comment>
    <comment ref="A91" authorId="2" shapeId="0" xr:uid="{64B75938-0E20-4478-A6B5-5DD03E0B91F3}">
      <text>
        <r>
          <rPr>
            <b/>
            <sz val="8"/>
            <color rgb="FF000000"/>
            <rFont val="Arial"/>
            <family val="34"/>
          </rPr>
          <t xml:space="preserve">Hildebrand Note:
</t>
        </r>
        <r>
          <rPr>
            <sz val="8"/>
            <color rgb="FF000000"/>
            <rFont val="Arial"/>
            <family val="34"/>
          </rPr>
          <t>When Reservist Personnel are activated enter their Salary Obligation information. Update with final cost upon end of orders.</t>
        </r>
        <r>
          <rPr>
            <sz val="8"/>
            <color rgb="FF000000"/>
            <rFont val="Arial"/>
            <family val="34"/>
          </rPr>
          <t xml:space="preserve">
</t>
        </r>
      </text>
    </comment>
    <comment ref="G105" authorId="0" shapeId="0" xr:uid="{EA787647-86F5-438E-8C71-246A26632748}">
      <text>
        <r>
          <rPr>
            <b/>
            <sz val="9"/>
            <color indexed="81"/>
            <rFont val="Arial"/>
            <family val="2"/>
          </rPr>
          <t xml:space="preserve">Hildebrand Note:
</t>
        </r>
        <r>
          <rPr>
            <sz val="9"/>
            <color indexed="81"/>
            <rFont val="Arial"/>
            <family val="2"/>
          </rPr>
          <t>Enter PRFA obligation cost on day of issuance. 
Enter amendment costs as separate line item(s) on day of obligation.
Adjust to final cost upon certification of SF-1080.
Check Prior entries to avoid double-counting.</t>
        </r>
        <r>
          <rPr>
            <sz val="9"/>
            <color indexed="81"/>
            <rFont val="Tahoma"/>
            <family val="2"/>
          </rPr>
          <t xml:space="preserve">
</t>
        </r>
      </text>
    </comment>
    <comment ref="G112" authorId="0" shapeId="0" xr:uid="{5E7986F9-5BBB-45E8-A222-543A2F8DA6F7}">
      <text>
        <r>
          <rPr>
            <b/>
            <sz val="9"/>
            <color indexed="81"/>
            <rFont val="Arial"/>
            <family val="2"/>
          </rPr>
          <t xml:space="preserve">Hildebrand Note:
</t>
        </r>
        <r>
          <rPr>
            <sz val="9"/>
            <color indexed="81"/>
            <rFont val="Arial"/>
            <family val="2"/>
          </rPr>
          <t>Enter MIPR obligation cost on day of issuance. 
Enter amendment costs as separate line item(s) on day of obligation.
Adjust to final cost upon certification of final cost documentation.
Check Prior entries to avoid double-counting.</t>
        </r>
        <r>
          <rPr>
            <sz val="9"/>
            <color indexed="81"/>
            <rFont val="Tahoma"/>
            <family val="2"/>
          </rPr>
          <t xml:space="preserve">
</t>
        </r>
      </text>
    </comment>
    <comment ref="G119" authorId="0" shapeId="0" xr:uid="{401BC156-0384-40AC-A914-FC1DD0C64BF8}">
      <text>
        <r>
          <rPr>
            <b/>
            <sz val="9"/>
            <color indexed="81"/>
            <rFont val="Arial"/>
            <family val="2"/>
          </rPr>
          <t xml:space="preserve">Hildebrand Note:
</t>
        </r>
        <r>
          <rPr>
            <sz val="9"/>
            <color indexed="81"/>
            <rFont val="Arial"/>
            <family val="2"/>
          </rPr>
          <t>Enter ATP ceiling amount on day of issuance. 
Enter ATP increases as separate line item(s) on day of amended ATP.
Adjust to final cost upon certification of final Invoice.
Check Prior entries to avoid double-counting.</t>
        </r>
        <r>
          <rPr>
            <b/>
            <sz val="9"/>
            <color indexed="81"/>
            <rFont val="Tahoma"/>
            <family val="2"/>
          </rPr>
          <t xml:space="preserve">
</t>
        </r>
        <r>
          <rPr>
            <sz val="9"/>
            <color indexed="81"/>
            <rFont val="Tahoma"/>
            <family val="2"/>
          </rPr>
          <t xml:space="preserve">
</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Irvin, David E MSTC</author>
    <author>Hildebrand</author>
    <author>Microsoft Office User</author>
  </authors>
  <commentList>
    <comment ref="A6" authorId="0" shapeId="0" xr:uid="{4EB5BAD2-A84A-4C07-A42F-A45D5A11A24E}">
      <text>
        <r>
          <rPr>
            <sz val="9"/>
            <color indexed="81"/>
            <rFont val="Tahoma"/>
            <family val="2"/>
          </rPr>
          <t xml:space="preserve">
</t>
        </r>
      </text>
    </comment>
    <comment ref="C6" authorId="0" shapeId="0" xr:uid="{20BEC32C-5C3B-489F-8490-43CB848A853B}">
      <text>
        <r>
          <rPr>
            <b/>
            <sz val="9"/>
            <color rgb="FF000000"/>
            <rFont val="Arial"/>
            <family val="2"/>
          </rPr>
          <t xml:space="preserve">Hildebrand Note: 
</t>
        </r>
        <r>
          <rPr>
            <b/>
            <sz val="9"/>
            <color rgb="FF000000"/>
            <rFont val="Arial"/>
            <family val="2"/>
          </rPr>
          <t>Duty status</t>
        </r>
        <r>
          <rPr>
            <sz val="9"/>
            <color rgb="FF000000"/>
            <rFont val="Arial"/>
            <family val="2"/>
          </rPr>
          <t xml:space="preserve">
</t>
        </r>
        <r>
          <rPr>
            <sz val="9"/>
            <color rgb="FF000000"/>
            <rFont val="Arial"/>
            <family val="2"/>
          </rPr>
          <t xml:space="preserve">A=Active 
</t>
        </r>
        <r>
          <rPr>
            <sz val="9"/>
            <color rgb="FF000000"/>
            <rFont val="Arial"/>
            <family val="2"/>
          </rPr>
          <t xml:space="preserve">R=Reserve 
</t>
        </r>
        <r>
          <rPr>
            <sz val="9"/>
            <color rgb="FF000000"/>
            <rFont val="Arial"/>
            <family val="2"/>
          </rPr>
          <t>C=Civilian</t>
        </r>
      </text>
    </comment>
    <comment ref="D6" authorId="0" shapeId="0" xr:uid="{D8587545-50E0-49D6-A0F6-E6474DC3CA89}">
      <text>
        <r>
          <rPr>
            <b/>
            <sz val="9"/>
            <color indexed="81"/>
            <rFont val="Arial"/>
            <family val="2"/>
          </rPr>
          <t>Hildebrand Note:</t>
        </r>
        <r>
          <rPr>
            <sz val="9"/>
            <color indexed="81"/>
            <rFont val="Arial"/>
            <family val="2"/>
          </rPr>
          <t xml:space="preserve">
Member's parent Unit</t>
        </r>
        <r>
          <rPr>
            <sz val="9"/>
            <color indexed="81"/>
            <rFont val="Tahoma"/>
            <charset val="1"/>
          </rPr>
          <t>.</t>
        </r>
      </text>
    </comment>
    <comment ref="G6" authorId="0" shapeId="0" xr:uid="{90E543EE-4530-43C9-A7D6-7ED8B646A3DC}">
      <text>
        <r>
          <rPr>
            <b/>
            <sz val="9"/>
            <color indexed="81"/>
            <rFont val="Arial"/>
            <family val="2"/>
          </rPr>
          <t xml:space="preserve">Hildebrand Note:
</t>
        </r>
        <r>
          <rPr>
            <sz val="9"/>
            <color indexed="81"/>
            <rFont val="Arial"/>
            <family val="2"/>
          </rPr>
          <t>12 Hour Maximum per day.</t>
        </r>
        <r>
          <rPr>
            <sz val="9"/>
            <color indexed="81"/>
            <rFont val="Tahoma"/>
            <charset val="1"/>
          </rPr>
          <t xml:space="preserve">
</t>
        </r>
      </text>
    </comment>
    <comment ref="C47" authorId="1" shapeId="0" xr:uid="{992E7DA4-C0CD-4FC5-9B0B-2E9E75A17A7C}">
      <text>
        <r>
          <rPr>
            <b/>
            <sz val="9"/>
            <color rgb="FF000000"/>
            <rFont val="Arial"/>
            <family val="2"/>
          </rPr>
          <t>Hildebrand Note:</t>
        </r>
        <r>
          <rPr>
            <sz val="9"/>
            <color rgb="FF000000"/>
            <rFont val="Arial"/>
            <family val="2"/>
          </rPr>
          <t xml:space="preserve">
</t>
        </r>
        <r>
          <rPr>
            <sz val="9"/>
            <color rgb="FF000000"/>
            <rFont val="Arial"/>
            <family val="2"/>
          </rPr>
          <t>Include Airframe tailnumber</t>
        </r>
      </text>
    </comment>
    <comment ref="C53" authorId="1" shapeId="0" xr:uid="{1C9907DD-A18F-409F-9C47-0A31D95475CD}">
      <text>
        <r>
          <rPr>
            <b/>
            <sz val="9"/>
            <color rgb="FF000000"/>
            <rFont val="Arial"/>
            <family val="2"/>
          </rPr>
          <t>Hildebrand Note:</t>
        </r>
        <r>
          <rPr>
            <sz val="9"/>
            <color rgb="FF000000"/>
            <rFont val="Arial"/>
            <family val="2"/>
          </rPr>
          <t xml:space="preserve">
</t>
        </r>
        <r>
          <rPr>
            <sz val="9"/>
            <color rgb="FF000000"/>
            <rFont val="Arial"/>
            <family val="2"/>
          </rPr>
          <t>Include boat hull number.</t>
        </r>
      </text>
    </comment>
    <comment ref="C59" authorId="1" shapeId="0" xr:uid="{538FD001-5170-4D43-B85B-29EAC24C9BA9}">
      <text>
        <r>
          <rPr>
            <b/>
            <sz val="9"/>
            <color rgb="FF000000"/>
            <rFont val="Arial"/>
            <family val="2"/>
          </rPr>
          <t>Hildebrand Note:</t>
        </r>
        <r>
          <rPr>
            <sz val="9"/>
            <color rgb="FF000000"/>
            <rFont val="Arial"/>
            <family val="2"/>
          </rPr>
          <t xml:space="preserve">
</t>
        </r>
        <r>
          <rPr>
            <sz val="9"/>
            <color rgb="FF000000"/>
            <rFont val="Arial"/>
            <family val="2"/>
          </rPr>
          <t>Include Cutter name and/or hull number.</t>
        </r>
      </text>
    </comment>
    <comment ref="D65" authorId="0" shapeId="0" xr:uid="{F24ECD5F-EDC6-4CAD-B28A-5F138CDC75A0}">
      <text>
        <r>
          <rPr>
            <b/>
            <sz val="9"/>
            <color rgb="FF000000"/>
            <rFont val="Arial"/>
            <family val="2"/>
          </rPr>
          <t xml:space="preserve">Hildebrand Note:
</t>
        </r>
        <r>
          <rPr>
            <sz val="9"/>
            <color rgb="FF000000"/>
            <rFont val="Arial"/>
            <family val="2"/>
          </rPr>
          <t>The rate basis for all equipment is Hours except for eMICP and MCV, which are Daily.</t>
        </r>
      </text>
    </comment>
    <comment ref="A84" authorId="1" shapeId="0" xr:uid="{CE17AF03-3875-4DB1-B7A8-0FF9FB7BFDBE}">
      <text>
        <r>
          <rPr>
            <b/>
            <sz val="9"/>
            <color rgb="FF000000"/>
            <rFont val="Arial"/>
            <family val="2"/>
          </rPr>
          <t>Hildebrand Note:</t>
        </r>
        <r>
          <rPr>
            <sz val="9"/>
            <color rgb="FF000000"/>
            <rFont val="Arial"/>
            <family val="2"/>
          </rPr>
          <t xml:space="preserve">
</t>
        </r>
        <r>
          <rPr>
            <sz val="9"/>
            <color rgb="FF000000"/>
            <rFont val="Arial"/>
            <family val="2"/>
          </rPr>
          <t>Traveler is required to provide a TVS upon his return to home unit.  No exceptions.</t>
        </r>
      </text>
    </comment>
    <comment ref="G84" authorId="1" shapeId="0" xr:uid="{2118C4EE-CDFC-4B07-8CD4-D29921108AB4}">
      <text>
        <r>
          <rPr>
            <b/>
            <sz val="9"/>
            <color rgb="FF000000"/>
            <rFont val="Arial"/>
            <family val="2"/>
          </rPr>
          <t>Hildebrand Note:</t>
        </r>
        <r>
          <rPr>
            <sz val="9"/>
            <color rgb="FF000000"/>
            <rFont val="Arial"/>
            <family val="2"/>
          </rPr>
          <t xml:space="preserve">
</t>
        </r>
        <r>
          <rPr>
            <sz val="9"/>
            <color rgb="FF000000"/>
            <rFont val="Arial"/>
            <family val="2"/>
          </rPr>
          <t xml:space="preserve">Enter obligation cost at time of issued orders. 
</t>
        </r>
        <r>
          <rPr>
            <sz val="9"/>
            <color rgb="FF000000"/>
            <rFont val="Arial"/>
            <family val="2"/>
          </rPr>
          <t xml:space="preserve">
</t>
        </r>
        <r>
          <rPr>
            <sz val="9"/>
            <color rgb="FF000000"/>
            <rFont val="Arial"/>
            <family val="2"/>
          </rPr>
          <t>After final travel claim adjust to final cost.</t>
        </r>
      </text>
    </comment>
    <comment ref="A91" authorId="2" shapeId="0" xr:uid="{755B8125-A9E7-4701-BD9B-612EC6989C08}">
      <text>
        <r>
          <rPr>
            <b/>
            <sz val="8"/>
            <color rgb="FF000000"/>
            <rFont val="Arial"/>
            <family val="34"/>
          </rPr>
          <t xml:space="preserve">Hildebrand Note:
</t>
        </r>
        <r>
          <rPr>
            <sz val="8"/>
            <color rgb="FF000000"/>
            <rFont val="Arial"/>
            <family val="34"/>
          </rPr>
          <t>When Reservist Personnel are activated enter their Salary Obligation information. Update with final cost upon end of orders.</t>
        </r>
        <r>
          <rPr>
            <sz val="8"/>
            <color rgb="FF000000"/>
            <rFont val="Arial"/>
            <family val="34"/>
          </rPr>
          <t xml:space="preserve">
</t>
        </r>
      </text>
    </comment>
    <comment ref="G105" authorId="0" shapeId="0" xr:uid="{F566D65C-77DF-423E-9FC3-CEE424E01647}">
      <text>
        <r>
          <rPr>
            <b/>
            <sz val="9"/>
            <color indexed="81"/>
            <rFont val="Arial"/>
            <family val="2"/>
          </rPr>
          <t xml:space="preserve">Hildebrand Note:
</t>
        </r>
        <r>
          <rPr>
            <sz val="9"/>
            <color indexed="81"/>
            <rFont val="Arial"/>
            <family val="2"/>
          </rPr>
          <t>Enter PRFA obligation cost on day of issuance. 
Enter amendment costs as separate line item(s) on day of obligation.
Adjust to final cost upon certification of SF-1080.
Check Prior entries to avoid double-counting.</t>
        </r>
        <r>
          <rPr>
            <sz val="9"/>
            <color indexed="81"/>
            <rFont val="Tahoma"/>
            <family val="2"/>
          </rPr>
          <t xml:space="preserve">
</t>
        </r>
      </text>
    </comment>
    <comment ref="G112" authorId="0" shapeId="0" xr:uid="{D11F6C4F-8D1A-4AF4-B45E-1A9BEC5B4B7E}">
      <text>
        <r>
          <rPr>
            <b/>
            <sz val="9"/>
            <color indexed="81"/>
            <rFont val="Arial"/>
            <family val="2"/>
          </rPr>
          <t xml:space="preserve">Hildebrand Note:
</t>
        </r>
        <r>
          <rPr>
            <sz val="9"/>
            <color indexed="81"/>
            <rFont val="Arial"/>
            <family val="2"/>
          </rPr>
          <t>Enter MIPR obligation cost on day of issuance. 
Enter amendment costs as separate line item(s) on day of obligation.
Adjust to final cost upon certification of final cost documentation.
Check Prior entries to avoid double-counting.</t>
        </r>
        <r>
          <rPr>
            <sz val="9"/>
            <color indexed="81"/>
            <rFont val="Tahoma"/>
            <family val="2"/>
          </rPr>
          <t xml:space="preserve">
</t>
        </r>
      </text>
    </comment>
    <comment ref="G119" authorId="0" shapeId="0" xr:uid="{559D401A-A27B-4281-8A31-E7DD6D86662A}">
      <text>
        <r>
          <rPr>
            <b/>
            <sz val="9"/>
            <color indexed="81"/>
            <rFont val="Arial"/>
            <family val="2"/>
          </rPr>
          <t xml:space="preserve">Hildebrand Note:
</t>
        </r>
        <r>
          <rPr>
            <sz val="9"/>
            <color indexed="81"/>
            <rFont val="Arial"/>
            <family val="2"/>
          </rPr>
          <t>Enter ATP ceiling amount on day of issuance. 
Enter ATP increases as separate line item(s) on day of amended ATP.
Adjust to final cost upon certification of final Invoice.
Check Prior entries to avoid double-counting.</t>
        </r>
        <r>
          <rPr>
            <b/>
            <sz val="9"/>
            <color indexed="81"/>
            <rFont val="Tahoma"/>
            <family val="2"/>
          </rPr>
          <t xml:space="preserve">
</t>
        </r>
        <r>
          <rPr>
            <sz val="9"/>
            <color indexed="81"/>
            <rFont val="Tahoma"/>
            <family val="2"/>
          </rPr>
          <t xml:space="preserve">
</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Irvin, David E MSTC</author>
    <author>Hildebrand</author>
    <author>Microsoft Office User</author>
  </authors>
  <commentList>
    <comment ref="A6" authorId="0" shapeId="0" xr:uid="{0AB9BF58-FF7D-42DF-BFA2-70E2F6BA6D3B}">
      <text>
        <r>
          <rPr>
            <sz val="9"/>
            <color indexed="81"/>
            <rFont val="Tahoma"/>
            <family val="2"/>
          </rPr>
          <t xml:space="preserve">
</t>
        </r>
      </text>
    </comment>
    <comment ref="C6" authorId="0" shapeId="0" xr:uid="{5E9B1D65-EB92-4EAE-AAE1-153D6C6EEF0A}">
      <text>
        <r>
          <rPr>
            <b/>
            <sz val="9"/>
            <color rgb="FF000000"/>
            <rFont val="Arial"/>
            <family val="2"/>
          </rPr>
          <t xml:space="preserve">Hildebrand Note: 
</t>
        </r>
        <r>
          <rPr>
            <b/>
            <sz val="9"/>
            <color rgb="FF000000"/>
            <rFont val="Arial"/>
            <family val="2"/>
          </rPr>
          <t>Duty status</t>
        </r>
        <r>
          <rPr>
            <sz val="9"/>
            <color rgb="FF000000"/>
            <rFont val="Arial"/>
            <family val="2"/>
          </rPr>
          <t xml:space="preserve">
</t>
        </r>
        <r>
          <rPr>
            <sz val="9"/>
            <color rgb="FF000000"/>
            <rFont val="Arial"/>
            <family val="2"/>
          </rPr>
          <t xml:space="preserve">A=Active 
</t>
        </r>
        <r>
          <rPr>
            <sz val="9"/>
            <color rgb="FF000000"/>
            <rFont val="Arial"/>
            <family val="2"/>
          </rPr>
          <t xml:space="preserve">R=Reserve 
</t>
        </r>
        <r>
          <rPr>
            <sz val="9"/>
            <color rgb="FF000000"/>
            <rFont val="Arial"/>
            <family val="2"/>
          </rPr>
          <t>C=Civilian</t>
        </r>
      </text>
    </comment>
    <comment ref="D6" authorId="0" shapeId="0" xr:uid="{160B5E7F-846C-4D4D-B88D-BABA4E14B34B}">
      <text>
        <r>
          <rPr>
            <b/>
            <sz val="9"/>
            <color indexed="81"/>
            <rFont val="Arial"/>
            <family val="2"/>
          </rPr>
          <t>Hildebrand Note:</t>
        </r>
        <r>
          <rPr>
            <sz val="9"/>
            <color indexed="81"/>
            <rFont val="Arial"/>
            <family val="2"/>
          </rPr>
          <t xml:space="preserve">
Member's parent Unit</t>
        </r>
        <r>
          <rPr>
            <sz val="9"/>
            <color indexed="81"/>
            <rFont val="Tahoma"/>
            <charset val="1"/>
          </rPr>
          <t>.</t>
        </r>
      </text>
    </comment>
    <comment ref="G6" authorId="0" shapeId="0" xr:uid="{A19AEA74-C765-497D-BE7A-EC946A0780A6}">
      <text>
        <r>
          <rPr>
            <b/>
            <sz val="9"/>
            <color indexed="81"/>
            <rFont val="Arial"/>
            <family val="2"/>
          </rPr>
          <t xml:space="preserve">Hildebrand Note:
</t>
        </r>
        <r>
          <rPr>
            <sz val="9"/>
            <color indexed="81"/>
            <rFont val="Arial"/>
            <family val="2"/>
          </rPr>
          <t>12 Hour Maximum per day.</t>
        </r>
        <r>
          <rPr>
            <sz val="9"/>
            <color indexed="81"/>
            <rFont val="Tahoma"/>
            <charset val="1"/>
          </rPr>
          <t xml:space="preserve">
</t>
        </r>
      </text>
    </comment>
    <comment ref="C47" authorId="1" shapeId="0" xr:uid="{B4E605C0-BF1E-4F10-BBD7-80D144B7A2E2}">
      <text>
        <r>
          <rPr>
            <b/>
            <sz val="9"/>
            <color rgb="FF000000"/>
            <rFont val="Arial"/>
            <family val="2"/>
          </rPr>
          <t>Hildebrand Note:</t>
        </r>
        <r>
          <rPr>
            <sz val="9"/>
            <color rgb="FF000000"/>
            <rFont val="Arial"/>
            <family val="2"/>
          </rPr>
          <t xml:space="preserve">
</t>
        </r>
        <r>
          <rPr>
            <sz val="9"/>
            <color rgb="FF000000"/>
            <rFont val="Arial"/>
            <family val="2"/>
          </rPr>
          <t>Include Airframe tailnumber</t>
        </r>
      </text>
    </comment>
    <comment ref="C53" authorId="1" shapeId="0" xr:uid="{48795416-1219-4D05-B532-D2FE119E6299}">
      <text>
        <r>
          <rPr>
            <b/>
            <sz val="9"/>
            <color rgb="FF000000"/>
            <rFont val="Arial"/>
            <family val="2"/>
          </rPr>
          <t>Hildebrand Note:</t>
        </r>
        <r>
          <rPr>
            <sz val="9"/>
            <color rgb="FF000000"/>
            <rFont val="Arial"/>
            <family val="2"/>
          </rPr>
          <t xml:space="preserve">
</t>
        </r>
        <r>
          <rPr>
            <sz val="9"/>
            <color rgb="FF000000"/>
            <rFont val="Arial"/>
            <family val="2"/>
          </rPr>
          <t>Include boat hull number.</t>
        </r>
      </text>
    </comment>
    <comment ref="C59" authorId="1" shapeId="0" xr:uid="{2274E283-DAF8-477B-94DA-A5A38BDFA271}">
      <text>
        <r>
          <rPr>
            <b/>
            <sz val="9"/>
            <color rgb="FF000000"/>
            <rFont val="Arial"/>
            <family val="2"/>
          </rPr>
          <t>Hildebrand Note:</t>
        </r>
        <r>
          <rPr>
            <sz val="9"/>
            <color rgb="FF000000"/>
            <rFont val="Arial"/>
            <family val="2"/>
          </rPr>
          <t xml:space="preserve">
</t>
        </r>
        <r>
          <rPr>
            <sz val="9"/>
            <color rgb="FF000000"/>
            <rFont val="Arial"/>
            <family val="2"/>
          </rPr>
          <t>Include Cutter name and/or hull number.</t>
        </r>
      </text>
    </comment>
    <comment ref="D65" authorId="0" shapeId="0" xr:uid="{D824114C-933A-4797-A1C3-D78EBBB7CD3E}">
      <text>
        <r>
          <rPr>
            <b/>
            <sz val="9"/>
            <color rgb="FF000000"/>
            <rFont val="Arial"/>
            <family val="2"/>
          </rPr>
          <t xml:space="preserve">Hildebrand Note:
</t>
        </r>
        <r>
          <rPr>
            <sz val="9"/>
            <color rgb="FF000000"/>
            <rFont val="Arial"/>
            <family val="2"/>
          </rPr>
          <t>The rate basis for all equipment is Hours except for eMICP and MCV, which are Daily.</t>
        </r>
      </text>
    </comment>
    <comment ref="A84" authorId="1" shapeId="0" xr:uid="{3085FD8B-64BA-4C34-A966-F48A5691CAF5}">
      <text>
        <r>
          <rPr>
            <b/>
            <sz val="9"/>
            <color rgb="FF000000"/>
            <rFont val="Arial"/>
            <family val="2"/>
          </rPr>
          <t>Hildebrand Note:</t>
        </r>
        <r>
          <rPr>
            <sz val="9"/>
            <color rgb="FF000000"/>
            <rFont val="Arial"/>
            <family val="2"/>
          </rPr>
          <t xml:space="preserve">
</t>
        </r>
        <r>
          <rPr>
            <sz val="9"/>
            <color rgb="FF000000"/>
            <rFont val="Arial"/>
            <family val="2"/>
          </rPr>
          <t>Traveler is required to provide a TVS upon his return to home unit.  No exceptions.</t>
        </r>
      </text>
    </comment>
    <comment ref="G84" authorId="1" shapeId="0" xr:uid="{AC0FDEAC-21EB-40C9-A408-9D0F27307C9B}">
      <text>
        <r>
          <rPr>
            <b/>
            <sz val="9"/>
            <color rgb="FF000000"/>
            <rFont val="Arial"/>
            <family val="2"/>
          </rPr>
          <t>Hildebrand Note:</t>
        </r>
        <r>
          <rPr>
            <sz val="9"/>
            <color rgb="FF000000"/>
            <rFont val="Arial"/>
            <family val="2"/>
          </rPr>
          <t xml:space="preserve">
</t>
        </r>
        <r>
          <rPr>
            <sz val="9"/>
            <color rgb="FF000000"/>
            <rFont val="Arial"/>
            <family val="2"/>
          </rPr>
          <t xml:space="preserve">Enter obligation cost at time of issued orders. 
</t>
        </r>
        <r>
          <rPr>
            <sz val="9"/>
            <color rgb="FF000000"/>
            <rFont val="Arial"/>
            <family val="2"/>
          </rPr>
          <t xml:space="preserve">
</t>
        </r>
        <r>
          <rPr>
            <sz val="9"/>
            <color rgb="FF000000"/>
            <rFont val="Arial"/>
            <family val="2"/>
          </rPr>
          <t>After final travel claim adjust to final cost.</t>
        </r>
      </text>
    </comment>
    <comment ref="A91" authorId="2" shapeId="0" xr:uid="{2B0B7212-D5C9-475F-BC64-B44E22337708}">
      <text>
        <r>
          <rPr>
            <b/>
            <sz val="8"/>
            <color rgb="FF000000"/>
            <rFont val="Arial"/>
            <family val="34"/>
          </rPr>
          <t xml:space="preserve">Hildebrand Note:
</t>
        </r>
        <r>
          <rPr>
            <sz val="8"/>
            <color rgb="FF000000"/>
            <rFont val="Arial"/>
            <family val="34"/>
          </rPr>
          <t>When Reservist Personnel are activated enter their Salary Obligation information. Update with final cost upon end of orders.</t>
        </r>
        <r>
          <rPr>
            <sz val="8"/>
            <color rgb="FF000000"/>
            <rFont val="Arial"/>
            <family val="34"/>
          </rPr>
          <t xml:space="preserve">
</t>
        </r>
      </text>
    </comment>
    <comment ref="G105" authorId="0" shapeId="0" xr:uid="{7452BE34-9B37-4BEB-9A57-E9F3ACA1BE5A}">
      <text>
        <r>
          <rPr>
            <b/>
            <sz val="9"/>
            <color indexed="81"/>
            <rFont val="Arial"/>
            <family val="2"/>
          </rPr>
          <t xml:space="preserve">Hildebrand Note:
</t>
        </r>
        <r>
          <rPr>
            <sz val="9"/>
            <color indexed="81"/>
            <rFont val="Arial"/>
            <family val="2"/>
          </rPr>
          <t>Enter PRFA obligation cost on day of issuance. 
Enter amendment costs as separate line item(s) on day of obligation.
Adjust to final cost upon certification of SF-1080.
Check Prior entries to avoid double-counting.</t>
        </r>
        <r>
          <rPr>
            <sz val="9"/>
            <color indexed="81"/>
            <rFont val="Tahoma"/>
            <family val="2"/>
          </rPr>
          <t xml:space="preserve">
</t>
        </r>
      </text>
    </comment>
    <comment ref="G112" authorId="0" shapeId="0" xr:uid="{FF528038-8DA7-4BDB-AB21-E04FE6302235}">
      <text>
        <r>
          <rPr>
            <b/>
            <sz val="9"/>
            <color indexed="81"/>
            <rFont val="Arial"/>
            <family val="2"/>
          </rPr>
          <t xml:space="preserve">Hildebrand Note:
</t>
        </r>
        <r>
          <rPr>
            <sz val="9"/>
            <color indexed="81"/>
            <rFont val="Arial"/>
            <family val="2"/>
          </rPr>
          <t>Enter MIPR obligation cost on day of issuance. 
Enter amendment costs as separate line item(s) on day of obligation.
Adjust to final cost upon certification of final cost documentation.
Check Prior entries to avoid double-counting.</t>
        </r>
        <r>
          <rPr>
            <sz val="9"/>
            <color indexed="81"/>
            <rFont val="Tahoma"/>
            <family val="2"/>
          </rPr>
          <t xml:space="preserve">
</t>
        </r>
      </text>
    </comment>
    <comment ref="G119" authorId="0" shapeId="0" xr:uid="{154C0C94-2C37-4413-815B-3765AB974431}">
      <text>
        <r>
          <rPr>
            <b/>
            <sz val="9"/>
            <color indexed="81"/>
            <rFont val="Arial"/>
            <family val="2"/>
          </rPr>
          <t xml:space="preserve">Hildebrand Note:
</t>
        </r>
        <r>
          <rPr>
            <sz val="9"/>
            <color indexed="81"/>
            <rFont val="Arial"/>
            <family val="2"/>
          </rPr>
          <t>Enter ATP ceiling amount on day of issuance. 
Enter ATP increases as separate line item(s) on day of amended ATP.
Adjust to final cost upon certification of final Invoice.
Check Prior entries to avoid double-counting.</t>
        </r>
        <r>
          <rPr>
            <b/>
            <sz val="9"/>
            <color indexed="81"/>
            <rFont val="Tahoma"/>
            <family val="2"/>
          </rPr>
          <t xml:space="preserve">
</t>
        </r>
        <r>
          <rPr>
            <sz val="9"/>
            <color indexed="81"/>
            <rFont val="Tahoma"/>
            <family val="2"/>
          </rPr>
          <t xml:space="preserve">
</t>
        </r>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Irvin, David E MSTC</author>
    <author>Hildebrand</author>
    <author>Microsoft Office User</author>
  </authors>
  <commentList>
    <comment ref="A6" authorId="0" shapeId="0" xr:uid="{95EBE660-92A2-48EC-9C2C-DE2BB7289FB1}">
      <text>
        <r>
          <rPr>
            <sz val="9"/>
            <color indexed="81"/>
            <rFont val="Tahoma"/>
            <family val="2"/>
          </rPr>
          <t xml:space="preserve">
</t>
        </r>
      </text>
    </comment>
    <comment ref="C6" authorId="0" shapeId="0" xr:uid="{4F43BACE-04F8-47A6-96DA-C4C4376A5807}">
      <text>
        <r>
          <rPr>
            <b/>
            <sz val="9"/>
            <color rgb="FF000000"/>
            <rFont val="Arial"/>
            <family val="2"/>
          </rPr>
          <t xml:space="preserve">Hildebrand Note: 
</t>
        </r>
        <r>
          <rPr>
            <b/>
            <sz val="9"/>
            <color rgb="FF000000"/>
            <rFont val="Arial"/>
            <family val="2"/>
          </rPr>
          <t>Duty status</t>
        </r>
        <r>
          <rPr>
            <sz val="9"/>
            <color rgb="FF000000"/>
            <rFont val="Arial"/>
            <family val="2"/>
          </rPr>
          <t xml:space="preserve">
</t>
        </r>
        <r>
          <rPr>
            <sz val="9"/>
            <color rgb="FF000000"/>
            <rFont val="Arial"/>
            <family val="2"/>
          </rPr>
          <t xml:space="preserve">A=Active 
</t>
        </r>
        <r>
          <rPr>
            <sz val="9"/>
            <color rgb="FF000000"/>
            <rFont val="Arial"/>
            <family val="2"/>
          </rPr>
          <t xml:space="preserve">R=Reserve 
</t>
        </r>
        <r>
          <rPr>
            <sz val="9"/>
            <color rgb="FF000000"/>
            <rFont val="Arial"/>
            <family val="2"/>
          </rPr>
          <t>C=Civilian</t>
        </r>
      </text>
    </comment>
    <comment ref="D6" authorId="0" shapeId="0" xr:uid="{6961523E-3D66-42E3-9C63-575BCFE729B3}">
      <text>
        <r>
          <rPr>
            <b/>
            <sz val="9"/>
            <color indexed="81"/>
            <rFont val="Arial"/>
            <family val="2"/>
          </rPr>
          <t>Hildebrand Note:</t>
        </r>
        <r>
          <rPr>
            <sz val="9"/>
            <color indexed="81"/>
            <rFont val="Arial"/>
            <family val="2"/>
          </rPr>
          <t xml:space="preserve">
Member's parent Unit</t>
        </r>
        <r>
          <rPr>
            <sz val="9"/>
            <color indexed="81"/>
            <rFont val="Tahoma"/>
            <charset val="1"/>
          </rPr>
          <t>.</t>
        </r>
      </text>
    </comment>
    <comment ref="G6" authorId="0" shapeId="0" xr:uid="{23E07BCB-877B-474D-9528-36511AA920E9}">
      <text>
        <r>
          <rPr>
            <b/>
            <sz val="9"/>
            <color indexed="81"/>
            <rFont val="Arial"/>
            <family val="2"/>
          </rPr>
          <t xml:space="preserve">Hildebrand Note:
</t>
        </r>
        <r>
          <rPr>
            <sz val="9"/>
            <color indexed="81"/>
            <rFont val="Arial"/>
            <family val="2"/>
          </rPr>
          <t>12 Hour Maximum per day.</t>
        </r>
        <r>
          <rPr>
            <sz val="9"/>
            <color indexed="81"/>
            <rFont val="Tahoma"/>
            <charset val="1"/>
          </rPr>
          <t xml:space="preserve">
</t>
        </r>
      </text>
    </comment>
    <comment ref="C47" authorId="1" shapeId="0" xr:uid="{7CDB57A7-8E47-4478-958C-6C5F3AF5AB45}">
      <text>
        <r>
          <rPr>
            <b/>
            <sz val="9"/>
            <color rgb="FF000000"/>
            <rFont val="Arial"/>
            <family val="2"/>
          </rPr>
          <t>Hildebrand Note:</t>
        </r>
        <r>
          <rPr>
            <sz val="9"/>
            <color rgb="FF000000"/>
            <rFont val="Arial"/>
            <family val="2"/>
          </rPr>
          <t xml:space="preserve">
</t>
        </r>
        <r>
          <rPr>
            <sz val="9"/>
            <color rgb="FF000000"/>
            <rFont val="Arial"/>
            <family val="2"/>
          </rPr>
          <t>Include Airframe tailnumber</t>
        </r>
      </text>
    </comment>
    <comment ref="C53" authorId="1" shapeId="0" xr:uid="{7777CA49-0F44-422B-AC02-1C471E10B17B}">
      <text>
        <r>
          <rPr>
            <b/>
            <sz val="9"/>
            <color rgb="FF000000"/>
            <rFont val="Arial"/>
            <family val="2"/>
          </rPr>
          <t>Hildebrand Note:</t>
        </r>
        <r>
          <rPr>
            <sz val="9"/>
            <color rgb="FF000000"/>
            <rFont val="Arial"/>
            <family val="2"/>
          </rPr>
          <t xml:space="preserve">
</t>
        </r>
        <r>
          <rPr>
            <sz val="9"/>
            <color rgb="FF000000"/>
            <rFont val="Arial"/>
            <family val="2"/>
          </rPr>
          <t>Include boat hull number.</t>
        </r>
      </text>
    </comment>
    <comment ref="C59" authorId="1" shapeId="0" xr:uid="{E1D07CF9-D407-40FF-99F1-BD994071ADA1}">
      <text>
        <r>
          <rPr>
            <b/>
            <sz val="9"/>
            <color rgb="FF000000"/>
            <rFont val="Arial"/>
            <family val="2"/>
          </rPr>
          <t>Hildebrand Note:</t>
        </r>
        <r>
          <rPr>
            <sz val="9"/>
            <color rgb="FF000000"/>
            <rFont val="Arial"/>
            <family val="2"/>
          </rPr>
          <t xml:space="preserve">
</t>
        </r>
        <r>
          <rPr>
            <sz val="9"/>
            <color rgb="FF000000"/>
            <rFont val="Arial"/>
            <family val="2"/>
          </rPr>
          <t>Include Cutter name and/or hull number.</t>
        </r>
      </text>
    </comment>
    <comment ref="D65" authorId="0" shapeId="0" xr:uid="{5B32C64B-E4B9-437D-B022-92D0DC3A5FBD}">
      <text>
        <r>
          <rPr>
            <b/>
            <sz val="9"/>
            <color rgb="FF000000"/>
            <rFont val="Arial"/>
            <family val="2"/>
          </rPr>
          <t xml:space="preserve">Hildebrand Note:
</t>
        </r>
        <r>
          <rPr>
            <sz val="9"/>
            <color rgb="FF000000"/>
            <rFont val="Arial"/>
            <family val="2"/>
          </rPr>
          <t>The rate basis for all equipment is Hours except for eMICP and MCV, which are Daily.</t>
        </r>
      </text>
    </comment>
    <comment ref="A84" authorId="1" shapeId="0" xr:uid="{F70C98EB-3D9E-40AD-82B9-E440353A18A8}">
      <text>
        <r>
          <rPr>
            <b/>
            <sz val="9"/>
            <color rgb="FF000000"/>
            <rFont val="Arial"/>
            <family val="2"/>
          </rPr>
          <t>Hildebrand Note:</t>
        </r>
        <r>
          <rPr>
            <sz val="9"/>
            <color rgb="FF000000"/>
            <rFont val="Arial"/>
            <family val="2"/>
          </rPr>
          <t xml:space="preserve">
</t>
        </r>
        <r>
          <rPr>
            <sz val="9"/>
            <color rgb="FF000000"/>
            <rFont val="Arial"/>
            <family val="2"/>
          </rPr>
          <t>Traveler is required to provide a TVS upon his return to home unit.  No exceptions.</t>
        </r>
      </text>
    </comment>
    <comment ref="G84" authorId="1" shapeId="0" xr:uid="{4B56EEC2-E8F6-4316-A8AE-DAF93EFB70D3}">
      <text>
        <r>
          <rPr>
            <b/>
            <sz val="9"/>
            <color rgb="FF000000"/>
            <rFont val="Arial"/>
            <family val="2"/>
          </rPr>
          <t>Hildebrand Note:</t>
        </r>
        <r>
          <rPr>
            <sz val="9"/>
            <color rgb="FF000000"/>
            <rFont val="Arial"/>
            <family val="2"/>
          </rPr>
          <t xml:space="preserve">
</t>
        </r>
        <r>
          <rPr>
            <sz val="9"/>
            <color rgb="FF000000"/>
            <rFont val="Arial"/>
            <family val="2"/>
          </rPr>
          <t xml:space="preserve">Enter obligation cost at time of issued orders. 
</t>
        </r>
        <r>
          <rPr>
            <sz val="9"/>
            <color rgb="FF000000"/>
            <rFont val="Arial"/>
            <family val="2"/>
          </rPr>
          <t xml:space="preserve">
</t>
        </r>
        <r>
          <rPr>
            <sz val="9"/>
            <color rgb="FF000000"/>
            <rFont val="Arial"/>
            <family val="2"/>
          </rPr>
          <t>After final travel claim adjust to final cost.</t>
        </r>
      </text>
    </comment>
    <comment ref="A91" authorId="2" shapeId="0" xr:uid="{77539538-AF36-4CD5-B852-C54885EF1181}">
      <text>
        <r>
          <rPr>
            <b/>
            <sz val="8"/>
            <color rgb="FF000000"/>
            <rFont val="Arial"/>
            <family val="34"/>
          </rPr>
          <t xml:space="preserve">Hildebrand Note:
</t>
        </r>
        <r>
          <rPr>
            <sz val="8"/>
            <color rgb="FF000000"/>
            <rFont val="Arial"/>
            <family val="34"/>
          </rPr>
          <t>When Reservist Personnel are activated enter their Salary Obligation information. Update with final cost upon end of orders.</t>
        </r>
        <r>
          <rPr>
            <sz val="8"/>
            <color rgb="FF000000"/>
            <rFont val="Arial"/>
            <family val="34"/>
          </rPr>
          <t xml:space="preserve">
</t>
        </r>
      </text>
    </comment>
    <comment ref="G105" authorId="0" shapeId="0" xr:uid="{D3CDCAD3-78C0-4260-A63A-95C5A9A4BFE5}">
      <text>
        <r>
          <rPr>
            <b/>
            <sz val="9"/>
            <color indexed="81"/>
            <rFont val="Arial"/>
            <family val="2"/>
          </rPr>
          <t xml:space="preserve">Hildebrand Note:
</t>
        </r>
        <r>
          <rPr>
            <sz val="9"/>
            <color indexed="81"/>
            <rFont val="Arial"/>
            <family val="2"/>
          </rPr>
          <t>Enter PRFA obligation cost on day of issuance. 
Enter amendment costs as separate line item(s) on day of obligation.
Adjust to final cost upon certification of SF-1080.
Check Prior entries to avoid double-counting.</t>
        </r>
        <r>
          <rPr>
            <sz val="9"/>
            <color indexed="81"/>
            <rFont val="Tahoma"/>
            <family val="2"/>
          </rPr>
          <t xml:space="preserve">
</t>
        </r>
      </text>
    </comment>
    <comment ref="G112" authorId="0" shapeId="0" xr:uid="{A099550D-6C87-4BE6-8200-1590E225F83D}">
      <text>
        <r>
          <rPr>
            <b/>
            <sz val="9"/>
            <color indexed="81"/>
            <rFont val="Arial"/>
            <family val="2"/>
          </rPr>
          <t xml:space="preserve">Hildebrand Note:
</t>
        </r>
        <r>
          <rPr>
            <sz val="9"/>
            <color indexed="81"/>
            <rFont val="Arial"/>
            <family val="2"/>
          </rPr>
          <t>Enter MIPR obligation cost on day of issuance. 
Enter amendment costs as separate line item(s) on day of obligation.
Adjust to final cost upon certification of final cost documentation.
Check Prior entries to avoid double-counting.</t>
        </r>
        <r>
          <rPr>
            <sz val="9"/>
            <color indexed="81"/>
            <rFont val="Tahoma"/>
            <family val="2"/>
          </rPr>
          <t xml:space="preserve">
</t>
        </r>
      </text>
    </comment>
    <comment ref="G119" authorId="0" shapeId="0" xr:uid="{586B23A2-6EAF-4CD2-BC19-B3C89B018D4C}">
      <text>
        <r>
          <rPr>
            <b/>
            <sz val="9"/>
            <color indexed="81"/>
            <rFont val="Arial"/>
            <family val="2"/>
          </rPr>
          <t xml:space="preserve">Hildebrand Note:
</t>
        </r>
        <r>
          <rPr>
            <sz val="9"/>
            <color indexed="81"/>
            <rFont val="Arial"/>
            <family val="2"/>
          </rPr>
          <t>Enter ATP ceiling amount on day of issuance. 
Enter ATP increases as separate line item(s) on day of amended ATP.
Adjust to final cost upon certification of final Invoice.
Check Prior entries to avoid double-counting.</t>
        </r>
        <r>
          <rPr>
            <b/>
            <sz val="9"/>
            <color indexed="81"/>
            <rFont val="Tahoma"/>
            <family val="2"/>
          </rPr>
          <t xml:space="preserve">
</t>
        </r>
        <r>
          <rPr>
            <sz val="9"/>
            <color indexed="81"/>
            <rFont val="Tahoma"/>
            <family val="2"/>
          </rPr>
          <t xml:space="preserve">
</t>
        </r>
      </text>
    </comment>
  </commentList>
</comments>
</file>

<file path=xl/comments30.xml><?xml version="1.0" encoding="utf-8"?>
<comments xmlns="http://schemas.openxmlformats.org/spreadsheetml/2006/main" xmlns:mc="http://schemas.openxmlformats.org/markup-compatibility/2006" xmlns:xr="http://schemas.microsoft.com/office/spreadsheetml/2014/revision" mc:Ignorable="xr">
  <authors>
    <author>Irvin, David E MSTC</author>
    <author>Hildebrand</author>
    <author>Microsoft Office User</author>
  </authors>
  <commentList>
    <comment ref="A6" authorId="0" shapeId="0" xr:uid="{809D0BB8-1BB0-4A07-8137-2571E6F0DDA3}">
      <text>
        <r>
          <rPr>
            <sz val="9"/>
            <color indexed="81"/>
            <rFont val="Tahoma"/>
            <family val="2"/>
          </rPr>
          <t xml:space="preserve">
</t>
        </r>
      </text>
    </comment>
    <comment ref="C6" authorId="0" shapeId="0" xr:uid="{B08CC555-AFF8-4A7F-B749-FB72BFD8C465}">
      <text>
        <r>
          <rPr>
            <b/>
            <sz val="9"/>
            <color rgb="FF000000"/>
            <rFont val="Arial"/>
            <family val="2"/>
          </rPr>
          <t xml:space="preserve">Hildebrand Note: 
</t>
        </r>
        <r>
          <rPr>
            <b/>
            <sz val="9"/>
            <color rgb="FF000000"/>
            <rFont val="Arial"/>
            <family val="2"/>
          </rPr>
          <t>Duty status</t>
        </r>
        <r>
          <rPr>
            <sz val="9"/>
            <color rgb="FF000000"/>
            <rFont val="Arial"/>
            <family val="2"/>
          </rPr>
          <t xml:space="preserve">
</t>
        </r>
        <r>
          <rPr>
            <sz val="9"/>
            <color rgb="FF000000"/>
            <rFont val="Arial"/>
            <family val="2"/>
          </rPr>
          <t xml:space="preserve">A=Active 
</t>
        </r>
        <r>
          <rPr>
            <sz val="9"/>
            <color rgb="FF000000"/>
            <rFont val="Arial"/>
            <family val="2"/>
          </rPr>
          <t xml:space="preserve">R=Reserve 
</t>
        </r>
        <r>
          <rPr>
            <sz val="9"/>
            <color rgb="FF000000"/>
            <rFont val="Arial"/>
            <family val="2"/>
          </rPr>
          <t>C=Civilian</t>
        </r>
      </text>
    </comment>
    <comment ref="D6" authorId="0" shapeId="0" xr:uid="{D83EAC0F-D0D5-4AA6-BA08-139E01881F0F}">
      <text>
        <r>
          <rPr>
            <b/>
            <sz val="9"/>
            <color indexed="81"/>
            <rFont val="Arial"/>
            <family val="2"/>
          </rPr>
          <t>Hildebrand Note:</t>
        </r>
        <r>
          <rPr>
            <sz val="9"/>
            <color indexed="81"/>
            <rFont val="Arial"/>
            <family val="2"/>
          </rPr>
          <t xml:space="preserve">
Member's parent Unit</t>
        </r>
        <r>
          <rPr>
            <sz val="9"/>
            <color indexed="81"/>
            <rFont val="Tahoma"/>
            <charset val="1"/>
          </rPr>
          <t>.</t>
        </r>
      </text>
    </comment>
    <comment ref="G6" authorId="0" shapeId="0" xr:uid="{16A48B82-D23E-46BB-9D48-53AEC1CADE22}">
      <text>
        <r>
          <rPr>
            <b/>
            <sz val="9"/>
            <color indexed="81"/>
            <rFont val="Arial"/>
            <family val="2"/>
          </rPr>
          <t xml:space="preserve">Hildebrand Note:
</t>
        </r>
        <r>
          <rPr>
            <sz val="9"/>
            <color indexed="81"/>
            <rFont val="Arial"/>
            <family val="2"/>
          </rPr>
          <t>12 Hour Maximum per day.</t>
        </r>
        <r>
          <rPr>
            <sz val="9"/>
            <color indexed="81"/>
            <rFont val="Tahoma"/>
            <charset val="1"/>
          </rPr>
          <t xml:space="preserve">
</t>
        </r>
      </text>
    </comment>
    <comment ref="C47" authorId="1" shapeId="0" xr:uid="{CDE3938E-FF78-4286-800E-F0153E9BEB4B}">
      <text>
        <r>
          <rPr>
            <b/>
            <sz val="9"/>
            <color rgb="FF000000"/>
            <rFont val="Arial"/>
            <family val="2"/>
          </rPr>
          <t>Hildebrand Note:</t>
        </r>
        <r>
          <rPr>
            <sz val="9"/>
            <color rgb="FF000000"/>
            <rFont val="Arial"/>
            <family val="2"/>
          </rPr>
          <t xml:space="preserve">
</t>
        </r>
        <r>
          <rPr>
            <sz val="9"/>
            <color rgb="FF000000"/>
            <rFont val="Arial"/>
            <family val="2"/>
          </rPr>
          <t>Include Airframe tailnumber</t>
        </r>
      </text>
    </comment>
    <comment ref="C53" authorId="1" shapeId="0" xr:uid="{B7AA14B9-904D-416D-958C-4C846F46133C}">
      <text>
        <r>
          <rPr>
            <b/>
            <sz val="9"/>
            <color rgb="FF000000"/>
            <rFont val="Arial"/>
            <family val="2"/>
          </rPr>
          <t>Hildebrand Note:</t>
        </r>
        <r>
          <rPr>
            <sz val="9"/>
            <color rgb="FF000000"/>
            <rFont val="Arial"/>
            <family val="2"/>
          </rPr>
          <t xml:space="preserve">
</t>
        </r>
        <r>
          <rPr>
            <sz val="9"/>
            <color rgb="FF000000"/>
            <rFont val="Arial"/>
            <family val="2"/>
          </rPr>
          <t>Include boat hull number.</t>
        </r>
      </text>
    </comment>
    <comment ref="C59" authorId="1" shapeId="0" xr:uid="{30DE2D18-7850-4284-BB2C-0B50F70E20FC}">
      <text>
        <r>
          <rPr>
            <b/>
            <sz val="9"/>
            <color rgb="FF000000"/>
            <rFont val="Arial"/>
            <family val="2"/>
          </rPr>
          <t>Hildebrand Note:</t>
        </r>
        <r>
          <rPr>
            <sz val="9"/>
            <color rgb="FF000000"/>
            <rFont val="Arial"/>
            <family val="2"/>
          </rPr>
          <t xml:space="preserve">
</t>
        </r>
        <r>
          <rPr>
            <sz val="9"/>
            <color rgb="FF000000"/>
            <rFont val="Arial"/>
            <family val="2"/>
          </rPr>
          <t>Include Cutter name and/or hull number.</t>
        </r>
      </text>
    </comment>
    <comment ref="D65" authorId="0" shapeId="0" xr:uid="{FF783734-3A0D-415E-B5B0-B8FBC18209FA}">
      <text>
        <r>
          <rPr>
            <b/>
            <sz val="9"/>
            <color rgb="FF000000"/>
            <rFont val="Arial"/>
            <family val="2"/>
          </rPr>
          <t xml:space="preserve">Hildebrand Note:
</t>
        </r>
        <r>
          <rPr>
            <sz val="9"/>
            <color rgb="FF000000"/>
            <rFont val="Arial"/>
            <family val="2"/>
          </rPr>
          <t>The rate basis for all equipment is Hours except for eMICP and MCV, which are Daily.</t>
        </r>
      </text>
    </comment>
    <comment ref="A84" authorId="1" shapeId="0" xr:uid="{A2456397-C56B-4510-B255-36E3F5A2ABCE}">
      <text>
        <r>
          <rPr>
            <b/>
            <sz val="9"/>
            <color rgb="FF000000"/>
            <rFont val="Arial"/>
            <family val="2"/>
          </rPr>
          <t>Hildebrand Note:</t>
        </r>
        <r>
          <rPr>
            <sz val="9"/>
            <color rgb="FF000000"/>
            <rFont val="Arial"/>
            <family val="2"/>
          </rPr>
          <t xml:space="preserve">
</t>
        </r>
        <r>
          <rPr>
            <sz val="9"/>
            <color rgb="FF000000"/>
            <rFont val="Arial"/>
            <family val="2"/>
          </rPr>
          <t>Traveler is required to provide a TVS upon his return to home unit.  No exceptions.</t>
        </r>
      </text>
    </comment>
    <comment ref="G84" authorId="1" shapeId="0" xr:uid="{853603A7-B542-4D81-B813-178E187897AA}">
      <text>
        <r>
          <rPr>
            <b/>
            <sz val="9"/>
            <color rgb="FF000000"/>
            <rFont val="Arial"/>
            <family val="2"/>
          </rPr>
          <t>Hildebrand Note:</t>
        </r>
        <r>
          <rPr>
            <sz val="9"/>
            <color rgb="FF000000"/>
            <rFont val="Arial"/>
            <family val="2"/>
          </rPr>
          <t xml:space="preserve">
</t>
        </r>
        <r>
          <rPr>
            <sz val="9"/>
            <color rgb="FF000000"/>
            <rFont val="Arial"/>
            <family val="2"/>
          </rPr>
          <t xml:space="preserve">Enter obligation cost at time of issued orders. 
</t>
        </r>
        <r>
          <rPr>
            <sz val="9"/>
            <color rgb="FF000000"/>
            <rFont val="Arial"/>
            <family val="2"/>
          </rPr>
          <t xml:space="preserve">
</t>
        </r>
        <r>
          <rPr>
            <sz val="9"/>
            <color rgb="FF000000"/>
            <rFont val="Arial"/>
            <family val="2"/>
          </rPr>
          <t>After final travel claim adjust to final cost.</t>
        </r>
      </text>
    </comment>
    <comment ref="A91" authorId="2" shapeId="0" xr:uid="{B59A0FF5-4806-4E95-9989-6CF0763052CF}">
      <text>
        <r>
          <rPr>
            <b/>
            <sz val="8"/>
            <color rgb="FF000000"/>
            <rFont val="Arial"/>
            <family val="34"/>
          </rPr>
          <t xml:space="preserve">Hildebrand Note:
</t>
        </r>
        <r>
          <rPr>
            <sz val="8"/>
            <color rgb="FF000000"/>
            <rFont val="Arial"/>
            <family val="34"/>
          </rPr>
          <t>When Reservist Personnel are activated enter their Salary Obligation information. Update with final cost upon end of orders.</t>
        </r>
        <r>
          <rPr>
            <sz val="8"/>
            <color rgb="FF000000"/>
            <rFont val="Arial"/>
            <family val="34"/>
          </rPr>
          <t xml:space="preserve">
</t>
        </r>
      </text>
    </comment>
    <comment ref="G105" authorId="0" shapeId="0" xr:uid="{5347F5AD-F21B-4987-9B2C-5DD4B507D7AB}">
      <text>
        <r>
          <rPr>
            <b/>
            <sz val="9"/>
            <color indexed="81"/>
            <rFont val="Arial"/>
            <family val="2"/>
          </rPr>
          <t xml:space="preserve">Hildebrand Note:
</t>
        </r>
        <r>
          <rPr>
            <sz val="9"/>
            <color indexed="81"/>
            <rFont val="Arial"/>
            <family val="2"/>
          </rPr>
          <t>Enter PRFA obligation cost on day of issuance. 
Enter amendment costs as separate line item(s) on day of obligation.
Adjust to final cost upon certification of SF-1080.
Check Prior entries to avoid double-counting.</t>
        </r>
        <r>
          <rPr>
            <sz val="9"/>
            <color indexed="81"/>
            <rFont val="Tahoma"/>
            <family val="2"/>
          </rPr>
          <t xml:space="preserve">
</t>
        </r>
      </text>
    </comment>
    <comment ref="G112" authorId="0" shapeId="0" xr:uid="{A33FF16D-53A8-420A-B7B7-07C640D343DC}">
      <text>
        <r>
          <rPr>
            <b/>
            <sz val="9"/>
            <color indexed="81"/>
            <rFont val="Arial"/>
            <family val="2"/>
          </rPr>
          <t xml:space="preserve">Hildebrand Note:
</t>
        </r>
        <r>
          <rPr>
            <sz val="9"/>
            <color indexed="81"/>
            <rFont val="Arial"/>
            <family val="2"/>
          </rPr>
          <t>Enter MIPR obligation cost on day of issuance. 
Enter amendment costs as separate line item(s) on day of obligation.
Adjust to final cost upon certification of final cost documentation.
Check Prior entries to avoid double-counting.</t>
        </r>
        <r>
          <rPr>
            <sz val="9"/>
            <color indexed="81"/>
            <rFont val="Tahoma"/>
            <family val="2"/>
          </rPr>
          <t xml:space="preserve">
</t>
        </r>
      </text>
    </comment>
    <comment ref="G119" authorId="0" shapeId="0" xr:uid="{2660814A-4799-4F79-AA5E-D9066F604E44}">
      <text>
        <r>
          <rPr>
            <b/>
            <sz val="9"/>
            <color indexed="81"/>
            <rFont val="Arial"/>
            <family val="2"/>
          </rPr>
          <t xml:space="preserve">Hildebrand Note:
</t>
        </r>
        <r>
          <rPr>
            <sz val="9"/>
            <color indexed="81"/>
            <rFont val="Arial"/>
            <family val="2"/>
          </rPr>
          <t>Enter ATP ceiling amount on day of issuance. 
Enter ATP increases as separate line item(s) on day of amended ATP.
Adjust to final cost upon certification of final Invoice.
Check Prior entries to avoid double-counting.</t>
        </r>
        <r>
          <rPr>
            <b/>
            <sz val="9"/>
            <color indexed="81"/>
            <rFont val="Tahoma"/>
            <family val="2"/>
          </rPr>
          <t xml:space="preserve">
</t>
        </r>
        <r>
          <rPr>
            <sz val="9"/>
            <color indexed="81"/>
            <rFont val="Tahoma"/>
            <family val="2"/>
          </rPr>
          <t xml:space="preserve">
</t>
        </r>
      </text>
    </comment>
  </commentList>
</comments>
</file>

<file path=xl/comments31.xml><?xml version="1.0" encoding="utf-8"?>
<comments xmlns="http://schemas.openxmlformats.org/spreadsheetml/2006/main" xmlns:mc="http://schemas.openxmlformats.org/markup-compatibility/2006" xmlns:xr="http://schemas.microsoft.com/office/spreadsheetml/2014/revision" mc:Ignorable="xr">
  <authors>
    <author>Irvin, David E MSTC</author>
    <author>Hildebrand</author>
    <author>Microsoft Office User</author>
  </authors>
  <commentList>
    <comment ref="A6" authorId="0" shapeId="0" xr:uid="{EE91FD5E-A2BA-4170-9ADC-4BC7D951375B}">
      <text>
        <r>
          <rPr>
            <sz val="9"/>
            <color indexed="81"/>
            <rFont val="Tahoma"/>
            <family val="2"/>
          </rPr>
          <t xml:space="preserve">
</t>
        </r>
      </text>
    </comment>
    <comment ref="C6" authorId="0" shapeId="0" xr:uid="{F98EB26C-CA9C-4938-88AB-D87E4FC771CE}">
      <text>
        <r>
          <rPr>
            <b/>
            <sz val="9"/>
            <color rgb="FF000000"/>
            <rFont val="Arial"/>
            <family val="2"/>
          </rPr>
          <t xml:space="preserve">Hildebrand Note: 
</t>
        </r>
        <r>
          <rPr>
            <b/>
            <sz val="9"/>
            <color rgb="FF000000"/>
            <rFont val="Arial"/>
            <family val="2"/>
          </rPr>
          <t>Duty status</t>
        </r>
        <r>
          <rPr>
            <sz val="9"/>
            <color rgb="FF000000"/>
            <rFont val="Arial"/>
            <family val="2"/>
          </rPr>
          <t xml:space="preserve">
</t>
        </r>
        <r>
          <rPr>
            <sz val="9"/>
            <color rgb="FF000000"/>
            <rFont val="Arial"/>
            <family val="2"/>
          </rPr>
          <t xml:space="preserve">A=Active 
</t>
        </r>
        <r>
          <rPr>
            <sz val="9"/>
            <color rgb="FF000000"/>
            <rFont val="Arial"/>
            <family val="2"/>
          </rPr>
          <t xml:space="preserve">R=Reserve 
</t>
        </r>
        <r>
          <rPr>
            <sz val="9"/>
            <color rgb="FF000000"/>
            <rFont val="Arial"/>
            <family val="2"/>
          </rPr>
          <t>C=Civilian</t>
        </r>
      </text>
    </comment>
    <comment ref="D6" authorId="0" shapeId="0" xr:uid="{43ADBA02-FC9E-488B-A924-EBE4970BF752}">
      <text>
        <r>
          <rPr>
            <b/>
            <sz val="9"/>
            <color indexed="81"/>
            <rFont val="Arial"/>
            <family val="2"/>
          </rPr>
          <t>Hildebrand Note:</t>
        </r>
        <r>
          <rPr>
            <sz val="9"/>
            <color indexed="81"/>
            <rFont val="Arial"/>
            <family val="2"/>
          </rPr>
          <t xml:space="preserve">
Member's parent Unit</t>
        </r>
        <r>
          <rPr>
            <sz val="9"/>
            <color indexed="81"/>
            <rFont val="Tahoma"/>
            <charset val="1"/>
          </rPr>
          <t>.</t>
        </r>
      </text>
    </comment>
    <comment ref="G6" authorId="0" shapeId="0" xr:uid="{9E9DC58F-1E70-4E96-9980-0158053E4F05}">
      <text>
        <r>
          <rPr>
            <b/>
            <sz val="9"/>
            <color indexed="81"/>
            <rFont val="Arial"/>
            <family val="2"/>
          </rPr>
          <t xml:space="preserve">Hildebrand Note:
</t>
        </r>
        <r>
          <rPr>
            <sz val="9"/>
            <color indexed="81"/>
            <rFont val="Arial"/>
            <family val="2"/>
          </rPr>
          <t>12 Hour Maximum per day.</t>
        </r>
        <r>
          <rPr>
            <sz val="9"/>
            <color indexed="81"/>
            <rFont val="Tahoma"/>
            <charset val="1"/>
          </rPr>
          <t xml:space="preserve">
</t>
        </r>
      </text>
    </comment>
    <comment ref="C47" authorId="1" shapeId="0" xr:uid="{45BEC576-B6F9-4C40-BC62-860C658DF8D3}">
      <text>
        <r>
          <rPr>
            <b/>
            <sz val="9"/>
            <color rgb="FF000000"/>
            <rFont val="Arial"/>
            <family val="2"/>
          </rPr>
          <t>Hildebrand Note:</t>
        </r>
        <r>
          <rPr>
            <sz val="9"/>
            <color rgb="FF000000"/>
            <rFont val="Arial"/>
            <family val="2"/>
          </rPr>
          <t xml:space="preserve">
</t>
        </r>
        <r>
          <rPr>
            <sz val="9"/>
            <color rgb="FF000000"/>
            <rFont val="Arial"/>
            <family val="2"/>
          </rPr>
          <t>Include Airframe tailnumber</t>
        </r>
      </text>
    </comment>
    <comment ref="C53" authorId="1" shapeId="0" xr:uid="{0C901ACD-906C-4CC0-880A-5D6D2FC3A93A}">
      <text>
        <r>
          <rPr>
            <b/>
            <sz val="9"/>
            <color rgb="FF000000"/>
            <rFont val="Arial"/>
            <family val="2"/>
          </rPr>
          <t>Hildebrand Note:</t>
        </r>
        <r>
          <rPr>
            <sz val="9"/>
            <color rgb="FF000000"/>
            <rFont val="Arial"/>
            <family val="2"/>
          </rPr>
          <t xml:space="preserve">
</t>
        </r>
        <r>
          <rPr>
            <sz val="9"/>
            <color rgb="FF000000"/>
            <rFont val="Arial"/>
            <family val="2"/>
          </rPr>
          <t>Include boat hull number.</t>
        </r>
      </text>
    </comment>
    <comment ref="C59" authorId="1" shapeId="0" xr:uid="{7D1809CE-AB4A-4AFE-8B6E-561FAA336BEE}">
      <text>
        <r>
          <rPr>
            <b/>
            <sz val="9"/>
            <color rgb="FF000000"/>
            <rFont val="Arial"/>
            <family val="2"/>
          </rPr>
          <t>Hildebrand Note:</t>
        </r>
        <r>
          <rPr>
            <sz val="9"/>
            <color rgb="FF000000"/>
            <rFont val="Arial"/>
            <family val="2"/>
          </rPr>
          <t xml:space="preserve">
</t>
        </r>
        <r>
          <rPr>
            <sz val="9"/>
            <color rgb="FF000000"/>
            <rFont val="Arial"/>
            <family val="2"/>
          </rPr>
          <t>Include Cutter name and/or hull number.</t>
        </r>
      </text>
    </comment>
    <comment ref="D65" authorId="0" shapeId="0" xr:uid="{E1AF1930-29FA-4C42-9AD4-FEEC97DFA302}">
      <text>
        <r>
          <rPr>
            <b/>
            <sz val="9"/>
            <color rgb="FF000000"/>
            <rFont val="Arial"/>
            <family val="2"/>
          </rPr>
          <t xml:space="preserve">Hildebrand Note:
</t>
        </r>
        <r>
          <rPr>
            <sz val="9"/>
            <color rgb="FF000000"/>
            <rFont val="Arial"/>
            <family val="2"/>
          </rPr>
          <t>The rate basis for all equipment is Hours except for eMICP and MCV, which are Daily.</t>
        </r>
      </text>
    </comment>
    <comment ref="A84" authorId="1" shapeId="0" xr:uid="{C35C3376-89F6-4984-9DE3-548BE10423D2}">
      <text>
        <r>
          <rPr>
            <b/>
            <sz val="9"/>
            <color rgb="FF000000"/>
            <rFont val="Arial"/>
            <family val="2"/>
          </rPr>
          <t>Hildebrand Note:</t>
        </r>
        <r>
          <rPr>
            <sz val="9"/>
            <color rgb="FF000000"/>
            <rFont val="Arial"/>
            <family val="2"/>
          </rPr>
          <t xml:space="preserve">
</t>
        </r>
        <r>
          <rPr>
            <sz val="9"/>
            <color rgb="FF000000"/>
            <rFont val="Arial"/>
            <family val="2"/>
          </rPr>
          <t>Traveler is required to provide a TVS upon his return to home unit.  No exceptions.</t>
        </r>
      </text>
    </comment>
    <comment ref="G84" authorId="1" shapeId="0" xr:uid="{98A59A54-5D40-47A9-A13D-5E6E42AD3A2F}">
      <text>
        <r>
          <rPr>
            <b/>
            <sz val="9"/>
            <color rgb="FF000000"/>
            <rFont val="Arial"/>
            <family val="2"/>
          </rPr>
          <t>Hildebrand Note:</t>
        </r>
        <r>
          <rPr>
            <sz val="9"/>
            <color rgb="FF000000"/>
            <rFont val="Arial"/>
            <family val="2"/>
          </rPr>
          <t xml:space="preserve">
</t>
        </r>
        <r>
          <rPr>
            <sz val="9"/>
            <color rgb="FF000000"/>
            <rFont val="Arial"/>
            <family val="2"/>
          </rPr>
          <t xml:space="preserve">Enter obligation cost at time of issued orders. 
</t>
        </r>
        <r>
          <rPr>
            <sz val="9"/>
            <color rgb="FF000000"/>
            <rFont val="Arial"/>
            <family val="2"/>
          </rPr>
          <t xml:space="preserve">
</t>
        </r>
        <r>
          <rPr>
            <sz val="9"/>
            <color rgb="FF000000"/>
            <rFont val="Arial"/>
            <family val="2"/>
          </rPr>
          <t>After final travel claim adjust to final cost.</t>
        </r>
      </text>
    </comment>
    <comment ref="A91" authorId="2" shapeId="0" xr:uid="{2C80A551-4A5E-47E0-80B5-2B13F399144D}">
      <text>
        <r>
          <rPr>
            <b/>
            <sz val="8"/>
            <color rgb="FF000000"/>
            <rFont val="Arial"/>
            <family val="34"/>
          </rPr>
          <t xml:space="preserve">Hildebrand Note:
</t>
        </r>
        <r>
          <rPr>
            <sz val="8"/>
            <color rgb="FF000000"/>
            <rFont val="Arial"/>
            <family val="34"/>
          </rPr>
          <t>When Reservist Personnel are activated enter their Salary Obligation information. Update with final cost upon end of orders.</t>
        </r>
        <r>
          <rPr>
            <sz val="8"/>
            <color rgb="FF000000"/>
            <rFont val="Arial"/>
            <family val="34"/>
          </rPr>
          <t xml:space="preserve">
</t>
        </r>
      </text>
    </comment>
    <comment ref="G105" authorId="0" shapeId="0" xr:uid="{ABC45E59-7C7A-48E0-9D1A-0354E7F3DD37}">
      <text>
        <r>
          <rPr>
            <b/>
            <sz val="9"/>
            <color indexed="81"/>
            <rFont val="Arial"/>
            <family val="2"/>
          </rPr>
          <t xml:space="preserve">Hildebrand Note:
</t>
        </r>
        <r>
          <rPr>
            <sz val="9"/>
            <color indexed="81"/>
            <rFont val="Arial"/>
            <family val="2"/>
          </rPr>
          <t>Enter PRFA obligation cost on day of issuance. 
Enter amendment costs as separate line item(s) on day of obligation.
Adjust to final cost upon certification of SF-1080.
Check Prior entries to avoid double-counting.</t>
        </r>
        <r>
          <rPr>
            <sz val="9"/>
            <color indexed="81"/>
            <rFont val="Tahoma"/>
            <family val="2"/>
          </rPr>
          <t xml:space="preserve">
</t>
        </r>
      </text>
    </comment>
    <comment ref="G112" authorId="0" shapeId="0" xr:uid="{997083B7-F74C-4273-9D1D-158484B09764}">
      <text>
        <r>
          <rPr>
            <b/>
            <sz val="9"/>
            <color indexed="81"/>
            <rFont val="Arial"/>
            <family val="2"/>
          </rPr>
          <t xml:space="preserve">Hildebrand Note:
</t>
        </r>
        <r>
          <rPr>
            <sz val="9"/>
            <color indexed="81"/>
            <rFont val="Arial"/>
            <family val="2"/>
          </rPr>
          <t>Enter MIPR obligation cost on day of issuance. 
Enter amendment costs as separate line item(s) on day of obligation.
Adjust to final cost upon certification of final cost documentation.
Check Prior entries to avoid double-counting.</t>
        </r>
        <r>
          <rPr>
            <sz val="9"/>
            <color indexed="81"/>
            <rFont val="Tahoma"/>
            <family val="2"/>
          </rPr>
          <t xml:space="preserve">
</t>
        </r>
      </text>
    </comment>
    <comment ref="G119" authorId="0" shapeId="0" xr:uid="{576AE9BD-7377-4FA6-9AC8-D7DCBD45FF43}">
      <text>
        <r>
          <rPr>
            <b/>
            <sz val="9"/>
            <color indexed="81"/>
            <rFont val="Arial"/>
            <family val="2"/>
          </rPr>
          <t xml:space="preserve">Hildebrand Note:
</t>
        </r>
        <r>
          <rPr>
            <sz val="9"/>
            <color indexed="81"/>
            <rFont val="Arial"/>
            <family val="2"/>
          </rPr>
          <t>Enter ATP ceiling amount on day of issuance. 
Enter ATP increases as separate line item(s) on day of amended ATP.
Adjust to final cost upon certification of final Invoice.
Check Prior entries to avoid double-counting.</t>
        </r>
        <r>
          <rPr>
            <b/>
            <sz val="9"/>
            <color indexed="81"/>
            <rFont val="Tahoma"/>
            <family val="2"/>
          </rPr>
          <t xml:space="preserve">
</t>
        </r>
        <r>
          <rPr>
            <sz val="9"/>
            <color indexed="81"/>
            <rFont val="Tahoma"/>
            <family val="2"/>
          </rPr>
          <t xml:space="preserve">
</t>
        </r>
      </text>
    </comment>
  </commentList>
</comments>
</file>

<file path=xl/sharedStrings.xml><?xml version="1.0" encoding="utf-8"?>
<sst xmlns="http://schemas.openxmlformats.org/spreadsheetml/2006/main" count="6496" uniqueCount="414">
  <si>
    <t xml:space="preserve">USER GUIDANCE </t>
  </si>
  <si>
    <t xml:space="preserve">Updated IAW COMDTINST 7310.1W </t>
  </si>
  <si>
    <t>(Sean Devine @202-795-6077, CPO David Irvin @202-795-6076, CWO Alexander @202-795-6081)</t>
  </si>
  <si>
    <t>Note:  COMDT CG-833 has promulgated an update to the Standard Rates Instruction 7310.1 (series), signed August 11, 2022.  The effective date of this instruction corresponds to the update of this workbook, which is 30 days from the signature date.  This workbook and instruction guiding it, are effective on September 11, 2022.  FY23 Vehicle Rates are incorporated in this workbook as of Oct 2022.</t>
  </si>
  <si>
    <r>
      <rPr>
        <b/>
        <sz val="10"/>
        <rFont val="Arial"/>
        <family val="2"/>
      </rPr>
      <t xml:space="preserve">If Paper Workbook Required Print: </t>
    </r>
    <r>
      <rPr>
        <sz val="10"/>
        <rFont val="Arial"/>
        <family val="2"/>
      </rPr>
      <t xml:space="preserve">
Ensure Scaling is selected to "Fit all Columns on One Page". Print only the pages you need to complete your paper file do not print excess pages. 
</t>
    </r>
  </si>
  <si>
    <t>Submission to NPFC - The e5136, as part of the Financial Summary Report (cost doc), must be submitted within 120 days of completion of cleanup. Units should work with their Case Officer to determine the best way to submit. If sending via email (maximum email message size is 25 MB on CGDN) follow the directions below to protect SPII.</t>
  </si>
  <si>
    <r>
      <t xml:space="preserve">Requirements for Encrypting/Password Protecting Electronic Information Coast Guard personnel are required to practice safeguards necessary to protect Sensitive Personally Identifiable Information (SPII), which if lost, compromised, or disclosed without authorization, could result in substantial harm, embarrassment, inconvenience, or unfairness to an individual. Examples of SPII include Social Security numbers (SSN), Employee Identification Number (EMPLID), Alien Registration Numbers (A- number), or biometric identifiers, e.g., fingerprint, iris scan. Other elements such as financial account numbers, citizenship or immigration status, or medical information, in conjunction with the identity of an individual, are also considered SPII. Additionally, the context of the PII may determine its sensitivity, such as a list of employees with poor performance ratings. The instructions for encrypting, and password-protecting SPII are provided below:
Create New Message From Outlook Toolbar, OR
Right-Click on Contact You Wish to Email, and Click “Create” and Select “New Message to Contact”
Click on “Options Tab” in Message
Click on “More Options” Icon
Click on “Security Settings”
Check Box Titled “Encrypt Message Contents and Attachments”
Click on “OK” to Close the “Security Properties” Window
Click on “Close” to Close the “Message Options” Window
Click on “Encrypt” and “Sign” on E-mail Options Toolbar
</t>
    </r>
    <r>
      <rPr>
        <b/>
        <sz val="10"/>
        <color rgb="FFFF0000"/>
        <rFont val="Arial"/>
        <family val="2"/>
      </rPr>
      <t>Always send passwords for encrypted files/protected attachments to recipients via separate
correspondence.</t>
    </r>
  </si>
  <si>
    <t>49' Stern Loading Buoy Boat</t>
  </si>
  <si>
    <t>HOURLY</t>
  </si>
  <si>
    <t>O-1</t>
  </si>
  <si>
    <t>O-2</t>
  </si>
  <si>
    <t>ATON 63' 64' (ANB)</t>
  </si>
  <si>
    <t>O-3</t>
  </si>
  <si>
    <t>ATON Boat - Small (AB-S)</t>
  </si>
  <si>
    <t>O-4</t>
  </si>
  <si>
    <t>O-5</t>
  </si>
  <si>
    <t>O-6</t>
  </si>
  <si>
    <t>O-7</t>
  </si>
  <si>
    <t>O-8</t>
  </si>
  <si>
    <t>O-9</t>
  </si>
  <si>
    <t>Short-Haul Ice Rescue Skiff (SKF-ICE)</t>
  </si>
  <si>
    <t>O-10</t>
  </si>
  <si>
    <t>Special Purpose Craft (20' Airboat, SPC-AIRBOAT)</t>
  </si>
  <si>
    <t>CADET</t>
  </si>
  <si>
    <t>Special Purpose Craft (22' Airboat, SPC-Air)</t>
  </si>
  <si>
    <t>W-4</t>
  </si>
  <si>
    <t>Special Purpose Craft - Heavy Weather</t>
  </si>
  <si>
    <t>W-3</t>
  </si>
  <si>
    <t>Special Purpose Craft - Law Enforcement</t>
  </si>
  <si>
    <t>W-2</t>
  </si>
  <si>
    <t>E-1</t>
  </si>
  <si>
    <t>Special Purpose Craft - Shallow Water</t>
  </si>
  <si>
    <t>E-2</t>
  </si>
  <si>
    <t>Special Purpose Craft - Training Boat</t>
  </si>
  <si>
    <t>E-3</t>
  </si>
  <si>
    <t>Trailerable ATON Boat (21' (26')</t>
  </si>
  <si>
    <t>E-4</t>
  </si>
  <si>
    <t>Transportable Port Security Boat (25') (32')</t>
  </si>
  <si>
    <t>E-5</t>
  </si>
  <si>
    <t>Utility Boat-Medium (25'-40'11")</t>
  </si>
  <si>
    <t>E-6</t>
  </si>
  <si>
    <t>E-7</t>
  </si>
  <si>
    <t>E-8</t>
  </si>
  <si>
    <t>E-9</t>
  </si>
  <si>
    <t>E-10</t>
  </si>
  <si>
    <t>GS-3</t>
  </si>
  <si>
    <t>GS-4</t>
  </si>
  <si>
    <t>GS-5</t>
  </si>
  <si>
    <t>GS-6</t>
  </si>
  <si>
    <t>GS-7</t>
  </si>
  <si>
    <t>GS-8</t>
  </si>
  <si>
    <t>GS-9</t>
  </si>
  <si>
    <t>GS-10</t>
  </si>
  <si>
    <t>GS-11</t>
  </si>
  <si>
    <t>GS-12</t>
  </si>
  <si>
    <t>GS-13</t>
  </si>
  <si>
    <t>GS-14</t>
  </si>
  <si>
    <t>GS-15</t>
  </si>
  <si>
    <t>ES-00</t>
  </si>
  <si>
    <t>AL-00</t>
  </si>
  <si>
    <t>AD-00</t>
  </si>
  <si>
    <t>WG-02</t>
  </si>
  <si>
    <t>WG-03</t>
  </si>
  <si>
    <t>WG-04</t>
  </si>
  <si>
    <t>WG-05</t>
  </si>
  <si>
    <t>WG-06</t>
  </si>
  <si>
    <t>WG-07</t>
  </si>
  <si>
    <t>WG-08</t>
  </si>
  <si>
    <t>WG-09</t>
  </si>
  <si>
    <t>WG-10</t>
  </si>
  <si>
    <t>WG-11</t>
  </si>
  <si>
    <t>WG-12</t>
  </si>
  <si>
    <t>WG-13</t>
  </si>
  <si>
    <t>WG-14</t>
  </si>
  <si>
    <t>WG-15</t>
  </si>
  <si>
    <t>Large Pumping System w/Trailer</t>
  </si>
  <si>
    <t>Auxiliarist</t>
  </si>
  <si>
    <t>Viscous Oil Pumping System</t>
  </si>
  <si>
    <t>VOSS Trailered System</t>
  </si>
  <si>
    <t>Unmanned Aerial System(UAS)</t>
  </si>
  <si>
    <t>HAZMAT Response Trailer (HMRT)</t>
  </si>
  <si>
    <t>Command &amp; Control Trailer (C2)</t>
  </si>
  <si>
    <t>Inflatable Boom (5 reels) w/Trailer</t>
  </si>
  <si>
    <t>Level A Trailer - Basic Incident Command Post (BICP)</t>
  </si>
  <si>
    <t>Boom Mooring System</t>
  </si>
  <si>
    <t>Small Pump System</t>
  </si>
  <si>
    <t>Fast Sweep Boom</t>
  </si>
  <si>
    <t>Foam Filled Boom (500 ft)</t>
  </si>
  <si>
    <t>Foam Filled Boom, 3 Boxes Each 500 ft w/Trailer</t>
  </si>
  <si>
    <t>Inflatable Boom, 48 in (650 FT/1 Reel)</t>
  </si>
  <si>
    <t>CCN-150 Pump</t>
  </si>
  <si>
    <t>DOP 160 Pump</t>
  </si>
  <si>
    <t>DOP 250 Pump</t>
  </si>
  <si>
    <t>Non-Submersible Pumps</t>
  </si>
  <si>
    <t>Deutz Prime Mover</t>
  </si>
  <si>
    <t>Highstar Prime Mover</t>
  </si>
  <si>
    <t>Generac 6.5 KW</t>
  </si>
  <si>
    <t>Genpro 10.5 KW</t>
  </si>
  <si>
    <t>Honda 5.5 KW</t>
  </si>
  <si>
    <t>Honda EX 1000 1.0 KW</t>
  </si>
  <si>
    <t>Honda EB 11000 10.5 KW</t>
  </si>
  <si>
    <t>Ingersol-Rand Compressor</t>
  </si>
  <si>
    <t>CANFLEX Seaslug (12,000 gallon)</t>
  </si>
  <si>
    <t>CANFLEX Seaslug (25,000 gallon)</t>
  </si>
  <si>
    <t>MultiRAE</t>
  </si>
  <si>
    <t>AreaRAE</t>
  </si>
  <si>
    <t>UltraRAE 3000</t>
  </si>
  <si>
    <t>Dustrak</t>
  </si>
  <si>
    <t>Flourometer</t>
  </si>
  <si>
    <t>FIRSTLOOK 110</t>
  </si>
  <si>
    <t>PACKBOT 510</t>
  </si>
  <si>
    <t>Desmi 250 Skimmer and Control Std</t>
  </si>
  <si>
    <t>High Speed Skimmer</t>
  </si>
  <si>
    <t>42 ft VOSS Trailer</t>
  </si>
  <si>
    <t>48 ft VOSS Trailer</t>
  </si>
  <si>
    <t>All Terrain Vehicle (ATV)</t>
  </si>
  <si>
    <t>eMICP</t>
  </si>
  <si>
    <t>DAILY</t>
  </si>
  <si>
    <t>MCV</t>
  </si>
  <si>
    <t>FPN:</t>
  </si>
  <si>
    <t>UCGPXXXXXX</t>
  </si>
  <si>
    <t>Name:</t>
  </si>
  <si>
    <t>F/V StillaFloat</t>
  </si>
  <si>
    <t xml:space="preserve">  to </t>
  </si>
  <si>
    <t>FPN Ceiling</t>
  </si>
  <si>
    <t>Total Coast Guard Indirect Costs:</t>
  </si>
  <si>
    <r>
      <t>Total Coast Guard Purchases</t>
    </r>
    <r>
      <rPr>
        <sz val="10"/>
        <rFont val="Arial"/>
        <family val="2"/>
      </rPr>
      <t>:</t>
    </r>
  </si>
  <si>
    <r>
      <t>Total Coast Guard Travel Orders</t>
    </r>
    <r>
      <rPr>
        <sz val="10"/>
        <rFont val="Arial"/>
        <family val="2"/>
      </rPr>
      <t>:</t>
    </r>
  </si>
  <si>
    <t>Total Coast Guard Direct Costs (Obligations):</t>
  </si>
  <si>
    <t>Total Days Coast Guard Has Been Involved:</t>
  </si>
  <si>
    <t xml:space="preserve">ESTIMATED TOTAL PROJECT </t>
  </si>
  <si>
    <t>(Daily Burn All Costs)X(Expected Duration of Spill)+(Previous Cost)</t>
  </si>
  <si>
    <t>Daily Summary</t>
  </si>
  <si>
    <t>This Period:</t>
  </si>
  <si>
    <t>Thru</t>
  </si>
  <si>
    <t>Today's Date:</t>
  </si>
  <si>
    <t>Time Printed:</t>
  </si>
  <si>
    <t>Ceiling:</t>
  </si>
  <si>
    <t>DAY</t>
  </si>
  <si>
    <t>DATE</t>
  </si>
  <si>
    <t>USCG</t>
  </si>
  <si>
    <t>Total</t>
  </si>
  <si>
    <t>USCG Reserve</t>
  </si>
  <si>
    <t>PRFA</t>
  </si>
  <si>
    <t>MIPR</t>
  </si>
  <si>
    <t>Contractor(s)</t>
  </si>
  <si>
    <t>Daily</t>
  </si>
  <si>
    <t>Personnel</t>
  </si>
  <si>
    <t>Boats</t>
  </si>
  <si>
    <t>Cutters</t>
  </si>
  <si>
    <t>Aircraft</t>
  </si>
  <si>
    <t>Equipment</t>
  </si>
  <si>
    <t>Indirect Costs</t>
  </si>
  <si>
    <t>Purchases</t>
  </si>
  <si>
    <t>Totals</t>
  </si>
  <si>
    <t>Direct Costs</t>
  </si>
  <si>
    <t>Day 1</t>
  </si>
  <si>
    <t>Day 2</t>
  </si>
  <si>
    <t>Day 3</t>
  </si>
  <si>
    <t>Day 4</t>
  </si>
  <si>
    <t>Day 5</t>
  </si>
  <si>
    <t>Day 6</t>
  </si>
  <si>
    <t>Day 7</t>
  </si>
  <si>
    <t>Day 8</t>
  </si>
  <si>
    <t>Day 9</t>
  </si>
  <si>
    <t>Day 10</t>
  </si>
  <si>
    <t>Day 11</t>
  </si>
  <si>
    <t>Day 12</t>
  </si>
  <si>
    <t>Day 13</t>
  </si>
  <si>
    <t>Day 14</t>
  </si>
  <si>
    <t>Day 15</t>
  </si>
  <si>
    <t>Day 16</t>
  </si>
  <si>
    <t>Day 17</t>
  </si>
  <si>
    <t>Day 18</t>
  </si>
  <si>
    <t>Day 19</t>
  </si>
  <si>
    <t>Day 20</t>
  </si>
  <si>
    <t>Day 21</t>
  </si>
  <si>
    <t>Day 22</t>
  </si>
  <si>
    <t>Day 23</t>
  </si>
  <si>
    <t>Day 24</t>
  </si>
  <si>
    <t>Day 25</t>
  </si>
  <si>
    <t>Day 26</t>
  </si>
  <si>
    <t>Day 27</t>
  </si>
  <si>
    <t>Day 28</t>
  </si>
  <si>
    <t>Day 29</t>
  </si>
  <si>
    <t>Day 30</t>
  </si>
  <si>
    <t>Day 31</t>
  </si>
  <si>
    <t>TOTAL</t>
  </si>
  <si>
    <t>Date:</t>
  </si>
  <si>
    <t>A,R,C</t>
  </si>
  <si>
    <t>Name</t>
  </si>
  <si>
    <t>Unit</t>
  </si>
  <si>
    <t>Duty</t>
  </si>
  <si>
    <t>Total Costs</t>
  </si>
  <si>
    <t>Coast Guard Personnel Costs</t>
  </si>
  <si>
    <t>USCG Boats</t>
  </si>
  <si>
    <t>Boat #</t>
  </si>
  <si>
    <t>Coast Guard Boats Costs</t>
  </si>
  <si>
    <t>USCG Cutters</t>
  </si>
  <si>
    <t>Coast Guard Cutter Costs</t>
  </si>
  <si>
    <t>USCG Aircraft</t>
  </si>
  <si>
    <t>A/C No. #</t>
  </si>
  <si>
    <t>Coast Guard Aircraft Costs</t>
  </si>
  <si>
    <t>USCG Equipment</t>
  </si>
  <si>
    <t>Coast Guard Equipment Costs</t>
  </si>
  <si>
    <t>USCG Marine Safety Lab (MSL)</t>
  </si>
  <si>
    <t>Report Number</t>
  </si>
  <si>
    <t>Issue Date</t>
  </si>
  <si>
    <t>Lab Cost</t>
  </si>
  <si>
    <t>Lab Analysis</t>
  </si>
  <si>
    <t>Coast Guard MSL Cost</t>
  </si>
  <si>
    <t>USCG Vehicles</t>
  </si>
  <si>
    <t>Coast Guard Vehicle Costs</t>
  </si>
  <si>
    <t>USCG Purchase</t>
  </si>
  <si>
    <t>Award Number</t>
  </si>
  <si>
    <t>Amount</t>
  </si>
  <si>
    <t>Total Purchase Costs</t>
  </si>
  <si>
    <t>Travel Order Award Number</t>
  </si>
  <si>
    <t>Issued by</t>
  </si>
  <si>
    <t>Total Travel Costs</t>
  </si>
  <si>
    <t>Total Salary Costs</t>
  </si>
  <si>
    <t>Total Orders Costs</t>
  </si>
  <si>
    <t>PRFA - Agency Name</t>
  </si>
  <si>
    <t>Total PRFA Costs</t>
  </si>
  <si>
    <t>MIPR - Agency Name</t>
  </si>
  <si>
    <t>Total MIPR Costs</t>
  </si>
  <si>
    <t>Contractors</t>
  </si>
  <si>
    <t>Award Number (Not BOA Contract Number)</t>
  </si>
  <si>
    <t>Total Contractor Costs</t>
  </si>
  <si>
    <t>Total Daily Cost</t>
  </si>
  <si>
    <t>SPII DOCUMENT - ADHERE TO PROTECTION STANDARDS!</t>
  </si>
  <si>
    <r>
      <rPr>
        <b/>
        <sz val="10"/>
        <rFont val="Arial"/>
        <family val="2"/>
      </rPr>
      <t xml:space="preserve">Option A </t>
    </r>
    <r>
      <rPr>
        <sz val="10"/>
        <rFont val="Arial"/>
        <family val="2"/>
      </rPr>
      <t xml:space="preserve">
1. Click Save as Adobe PDF
2. Sheet Selection: Add
    a) Project Summary 
    b) Daily Summery 
    c) All days with data
3. Click Convert to PDF 
4. Follow Prompts on Screen 
</t>
    </r>
    <r>
      <rPr>
        <b/>
        <sz val="10"/>
        <rFont val="Arial"/>
        <family val="2"/>
      </rPr>
      <t xml:space="preserve">Note: </t>
    </r>
    <r>
      <rPr>
        <sz val="10"/>
        <rFont val="Arial"/>
        <family val="2"/>
      </rPr>
      <t xml:space="preserve">The Larger workbooks will take longer to process into PDF. 
</t>
    </r>
  </si>
  <si>
    <r>
      <rPr>
        <b/>
        <sz val="10"/>
        <rFont val="Arial"/>
        <family val="2"/>
      </rPr>
      <t>Option B</t>
    </r>
    <r>
      <rPr>
        <sz val="10"/>
        <rFont val="Arial"/>
        <family val="2"/>
      </rPr>
      <t xml:space="preserve">
1. Click File 
2. Click Print 
3. Select Printer: Adobe PDF or Microsoft Print to PDF 
4. Click Print 
5. Follow prompts to save document 
</t>
    </r>
    <r>
      <rPr>
        <b/>
        <sz val="10"/>
        <rFont val="Arial"/>
        <family val="2"/>
      </rPr>
      <t xml:space="preserve">Note: </t>
    </r>
    <r>
      <rPr>
        <sz val="10"/>
        <rFont val="Arial"/>
        <family val="2"/>
      </rPr>
      <t xml:space="preserve">Each Day will need to be recombined into one file which requires Adobe Pro DC. 
</t>
    </r>
  </si>
  <si>
    <t>Daily Hours</t>
  </si>
  <si>
    <t>Standard Rate</t>
  </si>
  <si>
    <t>Pay Grade</t>
  </si>
  <si>
    <t>CG EMPLID</t>
  </si>
  <si>
    <t>IC</t>
  </si>
  <si>
    <t>Rate Basis</t>
  </si>
  <si>
    <t>Daily Cost</t>
  </si>
  <si>
    <t># Miles</t>
  </si>
  <si>
    <t># Vehicles</t>
  </si>
  <si>
    <t>(1200) Sedan-Compact</t>
  </si>
  <si>
    <t>(1300) Sedan-Subcompact</t>
  </si>
  <si>
    <t>(1100) Sedan-Midsize</t>
  </si>
  <si>
    <t>(1426) Large Police</t>
  </si>
  <si>
    <t xml:space="preserve">(4182) SUV (4x2) Crossover </t>
  </si>
  <si>
    <t xml:space="preserve">(6170) SUV (4x4) Compact </t>
  </si>
  <si>
    <t>(4122) Mid-Size Pickup, Crew Cab (4x2)</t>
  </si>
  <si>
    <t>(6122) Mid-Size Pickup, Crew Cab (4x4)</t>
  </si>
  <si>
    <t>(4250) Full Size Pickup, Regular Cab (4x2)</t>
  </si>
  <si>
    <t>(4252) Full Size Pickup, Crew Cab (4x2)</t>
  </si>
  <si>
    <t>(6350) Standard Pickup, Regular (4x4)</t>
  </si>
  <si>
    <t>(6352) Standard Pickup,Crew Cab (4x4)</t>
  </si>
  <si>
    <t>(4194) SUV (4x2) Compact</t>
  </si>
  <si>
    <t>(6375) SUV (4x4) Full Size</t>
  </si>
  <si>
    <t xml:space="preserve">(4315) Van, Passenger </t>
  </si>
  <si>
    <t xml:space="preserve">(4310) Van, Cargo </t>
  </si>
  <si>
    <t xml:space="preserve">Unit Name </t>
  </si>
  <si>
    <t>Project Name:</t>
  </si>
  <si>
    <t>FOSCR</t>
  </si>
  <si>
    <t>IC-D</t>
  </si>
  <si>
    <t>OSC</t>
  </si>
  <si>
    <t>DOSC</t>
  </si>
  <si>
    <t>PSC</t>
  </si>
  <si>
    <t>DPSC</t>
  </si>
  <si>
    <t>LSC</t>
  </si>
  <si>
    <t>DLSC</t>
  </si>
  <si>
    <t>FSC</t>
  </si>
  <si>
    <t>DFSC</t>
  </si>
  <si>
    <t>Field Observer</t>
  </si>
  <si>
    <t>Tech Specailist</t>
  </si>
  <si>
    <t>Inspector</t>
  </si>
  <si>
    <t>Examiner</t>
  </si>
  <si>
    <t>PIO</t>
  </si>
  <si>
    <t>SOFR</t>
  </si>
  <si>
    <t>LOFR</t>
  </si>
  <si>
    <t>AREP</t>
  </si>
  <si>
    <t>OPBD</t>
  </si>
  <si>
    <t>DIVS</t>
  </si>
  <si>
    <t>STAM</t>
  </si>
  <si>
    <t>AOBD</t>
  </si>
  <si>
    <t>ATGS</t>
  </si>
  <si>
    <t>ASGS</t>
  </si>
  <si>
    <t>RESL</t>
  </si>
  <si>
    <t>SCKN</t>
  </si>
  <si>
    <t>SITL</t>
  </si>
  <si>
    <t>DPRO</t>
  </si>
  <si>
    <t>DOCL</t>
  </si>
  <si>
    <t>DMOB</t>
  </si>
  <si>
    <t>ENVL</t>
  </si>
  <si>
    <t>MTSL</t>
  </si>
  <si>
    <t>COML</t>
  </si>
  <si>
    <t>FACL</t>
  </si>
  <si>
    <t>COST</t>
  </si>
  <si>
    <t>TIME</t>
  </si>
  <si>
    <t>ADMN</t>
  </si>
  <si>
    <t>PR</t>
  </si>
  <si>
    <t>Sheet Last Modified</t>
  </si>
  <si>
    <t>DAILY BURN RATE CALCULATOR</t>
  </si>
  <si>
    <t>Calculated Daily Direct Burn Rate:</t>
  </si>
  <si>
    <t xml:space="preserve">Calculated Daily Indirect Burn Rate: </t>
  </si>
  <si>
    <t xml:space="preserve">TOTAL Combinded Daily Burn Rate: </t>
  </si>
  <si>
    <t xml:space="preserve">  GSA Plate #</t>
  </si>
  <si>
    <t>Name or Hull #</t>
  </si>
  <si>
    <t>ALMIS Record</t>
  </si>
  <si>
    <t>Remaining Balance:</t>
  </si>
  <si>
    <t>Direct This-Period:</t>
  </si>
  <si>
    <t>Direct Prev-Period:</t>
  </si>
  <si>
    <t>Expected Duration of Spill:</t>
  </si>
  <si>
    <t>Total Days (Obligation(s) are based on):</t>
  </si>
  <si>
    <t>FOSC/FOSCR Signature:</t>
  </si>
  <si>
    <t>Electronic 5136 Cost Documentation Workbook</t>
  </si>
  <si>
    <t xml:space="preserve">FOSC/FOSCR Signature: </t>
  </si>
  <si>
    <t>Prev 5136:</t>
  </si>
  <si>
    <t>COST SUMMARY</t>
  </si>
  <si>
    <t xml:space="preserve">FEDERAL PROJECT </t>
  </si>
  <si>
    <t>FOSCR Tool Kit</t>
  </si>
  <si>
    <t>Mileage</t>
  </si>
  <si>
    <t>Vehicle Type</t>
  </si>
  <si>
    <t>Mileage Rate</t>
  </si>
  <si>
    <t>Reserve Activation Salary - Name</t>
  </si>
  <si>
    <t>Auxiliarist Patrol Orders - Name</t>
  </si>
  <si>
    <t xml:space="preserve">USCG Travel - Name </t>
  </si>
  <si>
    <t>Cost</t>
  </si>
  <si>
    <t xml:space="preserve">Rate </t>
  </si>
  <si>
    <t>FOSC/R Digital Signature &amp; Paper Reduction Act Option: Once you are ready for signature follow these directions</t>
  </si>
  <si>
    <t>COMDTINST Version</t>
  </si>
  <si>
    <t>Date Effective</t>
  </si>
  <si>
    <t xml:space="preserve">User Guide Notification. Need to update every time </t>
  </si>
  <si>
    <t>Rate</t>
  </si>
  <si>
    <t>Hourly</t>
  </si>
  <si>
    <r>
      <t xml:space="preserve">This workbook was designed as an electronic </t>
    </r>
    <r>
      <rPr>
        <u/>
        <sz val="10"/>
        <rFont val="Arial"/>
        <family val="2"/>
      </rPr>
      <t>substitute</t>
    </r>
    <r>
      <rPr>
        <sz val="10"/>
        <rFont val="Arial"/>
        <family val="2"/>
      </rPr>
      <t xml:space="preserve"> for the CG-5136 Daily (Paper) Forms (which are no longer being provided by the National Pollution Funds Center (NPFC)).   The only paper version remaining is the CG-5136 E-1 through E-4, which are used by BOA/Non-BOA Contractors hired by the FOSC.  Using this workbook allows an FOSCR to track and report costs expended daily as well as summarizing costs for a given period or the duration of the incident.  </t>
    </r>
  </si>
  <si>
    <t>This year the 5136 has completed a complete refresh increasing its utility and focusing on reducing unused items. If you have any recommendations on continued optimization, please reach out.</t>
  </si>
  <si>
    <t>Version Update Note</t>
  </si>
  <si>
    <t>WAGB-420 HEALY Icebreaker</t>
  </si>
  <si>
    <t>WMSL-418 National Security Cutter</t>
  </si>
  <si>
    <t>WAGB-399' Heavy Icebreaker</t>
  </si>
  <si>
    <t>WHEC-378 High Endurance Cutter</t>
  </si>
  <si>
    <t>WIX-295 Training Barque</t>
  </si>
  <si>
    <t>WMEC-282-Medium Endurance Cutter</t>
  </si>
  <si>
    <t>WMEC-270 Medium Endurance Cutter</t>
  </si>
  <si>
    <t>WLBB-240 Great Lakes Icebreaker</t>
  </si>
  <si>
    <t>WLB-225 Sea Going Buoy Tender</t>
  </si>
  <si>
    <t>WMEC-210 Medium Endurance Cutter</t>
  </si>
  <si>
    <t>WLM-175 Coastal Buoy Tender</t>
  </si>
  <si>
    <t>WLIC-160 Inland Construction Tender</t>
  </si>
  <si>
    <t>WPC-154 Fast Response Cutter</t>
  </si>
  <si>
    <t>WTGB-140 Icebreaking Tug</t>
  </si>
  <si>
    <t>WPB-110 Patrol Boat</t>
  </si>
  <si>
    <t>WLI-100 Inland Buoy Tender</t>
  </si>
  <si>
    <t>WLIC-100 Inland Construction Tender</t>
  </si>
  <si>
    <t>WLR-75 River Buoy Tender</t>
  </si>
  <si>
    <t>WLI-65 Inland Buoy Tender</t>
  </si>
  <si>
    <t>WLR-65 River Buoy Tender</t>
  </si>
  <si>
    <t>WYTL-65 Small Harber Tug</t>
  </si>
  <si>
    <t>WPB-87 Patrol Boat</t>
  </si>
  <si>
    <t>WLIC-75 Inland Construction Tender</t>
  </si>
  <si>
    <t>55' ATON (ANB)</t>
  </si>
  <si>
    <t>47' Motor Lifeboat (MLB)</t>
  </si>
  <si>
    <t>45' Response Boat, Medium (RBM)</t>
  </si>
  <si>
    <t>25' Response Boat, Small</t>
  </si>
  <si>
    <t xml:space="preserve">29' Response Boat, Small </t>
  </si>
  <si>
    <t>Special Purpose Craft - Near Shore Lifeboat</t>
  </si>
  <si>
    <t>MH-60T Jayhawk</t>
  </si>
  <si>
    <t>MC-65D Dolphin</t>
  </si>
  <si>
    <t>HC-144 Ocean Sentry</t>
  </si>
  <si>
    <t>HC-27J Spartan</t>
  </si>
  <si>
    <t>C-37B Gulfstream</t>
  </si>
  <si>
    <t>ATON Boat - Skiff (AB-SKF) &amp; Shore-Based Skiff (SKF)</t>
  </si>
  <si>
    <t>Total Coast Guard Personnel:</t>
  </si>
  <si>
    <t>Total Coast Guard Vehicles:</t>
  </si>
  <si>
    <t>Total Coast Guard Aircraft:</t>
  </si>
  <si>
    <t>Total Coast Guard Boats:</t>
  </si>
  <si>
    <t>Total Coast Guard Cutters:</t>
  </si>
  <si>
    <t>Total Coast Guard Equipment:</t>
  </si>
  <si>
    <t>Total Coast Guard Marine Safety Lab:</t>
  </si>
  <si>
    <t>Total Coast Guard Reserve Salary:</t>
  </si>
  <si>
    <t>Total Coast Guard Contractor:</t>
  </si>
  <si>
    <t>Travel Orders</t>
  </si>
  <si>
    <t>Salary</t>
  </si>
  <si>
    <t>MSL</t>
  </si>
  <si>
    <t>Vehicles</t>
  </si>
  <si>
    <t>Total Coast Guard Auxiliary Patrol Orders:</t>
  </si>
  <si>
    <t>USCG Aux</t>
  </si>
  <si>
    <t>Patrol Orders</t>
  </si>
  <si>
    <t>HC-130H Hercules</t>
  </si>
  <si>
    <t>HC-130J Super Hercules</t>
  </si>
  <si>
    <t>Effective Date:</t>
  </si>
  <si>
    <t>Remaining FPN Ceiling:</t>
  </si>
  <si>
    <t>Reporting Period:</t>
  </si>
  <si>
    <t>Total Combined Costs (Direct &amp; Indirect)</t>
  </si>
  <si>
    <t>Total Direct Costs:</t>
  </si>
  <si>
    <t>Total Indirect Costs:</t>
  </si>
  <si>
    <t>5136 Carryover Costs</t>
  </si>
  <si>
    <r>
      <t xml:space="preserve">When a Federal Project exceeds 31 days in length a new Excel 5136 Workbook is required to continue tracking costs. To ensure the user is able to accurately track continuing costs on the   </t>
    </r>
    <r>
      <rPr>
        <b/>
        <u/>
        <sz val="10"/>
        <rFont val="Arial"/>
        <family val="2"/>
      </rPr>
      <t>Daily Summary sheet</t>
    </r>
    <r>
      <rPr>
        <sz val="10"/>
        <rFont val="Arial"/>
        <family val="2"/>
      </rPr>
      <t xml:space="preserve"> use the “Prev 5136:” (Row 10) to enter the “Total” (Row 42) from the previous workbook.                                                                                                                                                                     </t>
    </r>
    <r>
      <rPr>
        <b/>
        <sz val="10"/>
        <rFont val="Arial"/>
        <family val="2"/>
      </rPr>
      <t>Users may also manually enter cost data if they do not want to use Copy &amp; Paste.</t>
    </r>
  </si>
  <si>
    <r>
      <rPr>
        <b/>
        <sz val="10"/>
        <rFont val="Arial"/>
        <family val="2"/>
      </rPr>
      <t>Indirect:</t>
    </r>
    <r>
      <rPr>
        <sz val="10"/>
        <rFont val="Arial"/>
        <family val="2"/>
      </rPr>
      <t xml:space="preserve">
1.	Copy Information from Cells C42 thru I42 from the Donor Workbook
2.	Right Click Cell C10 on the Recipient Workbook
3.	Select Paste Values (SEE IMAGE)
                                                                                                                                           </t>
    </r>
    <r>
      <rPr>
        <b/>
        <sz val="10"/>
        <rFont val="Arial"/>
        <family val="2"/>
      </rPr>
      <t>Direct:</t>
    </r>
    <r>
      <rPr>
        <sz val="10"/>
        <rFont val="Arial"/>
        <family val="2"/>
      </rPr>
      <t xml:space="preserve"> 
1.	Copy Information from Cells K42 thru Q42 from the Donor Workbook
2.	Right Click Cell K10 on the Recipient Workbook
3.	Select Paste Values (SEE IMAGE)                                                                                                                                                                                                                                                                                                                                                                                                                                                                                                                                                                                      
</t>
    </r>
  </si>
  <si>
    <r>
      <rPr>
        <b/>
        <sz val="10"/>
        <rFont val="Arial"/>
        <family val="2"/>
      </rPr>
      <t xml:space="preserve">Note: </t>
    </r>
    <r>
      <rPr>
        <sz val="10"/>
        <rFont val="Arial"/>
        <family val="2"/>
      </rPr>
      <t>Standard Paste will enter the formula from the Donor Workbook and result in #REF Error code. Use undo to repair affected cells.</t>
    </r>
  </si>
  <si>
    <t>EMPLIDs ARE REQUIRED ON ALL WORKBOOKS.</t>
  </si>
  <si>
    <t>It is highly recommended that users read Chapter 4 of the latest NPFC TOPS (NPFCINST 16451.2(series)-Elecronic 5136 Job Aid) to ensure you are familiar with entries in the latest version of the Workbook. (Link included in FOSCR Toolkit.)</t>
  </si>
  <si>
    <t>Doctor Notes</t>
  </si>
  <si>
    <t>Honda 4.5 KW</t>
  </si>
  <si>
    <t>The Standard Rates used for the Personnel, Aircraft, Boats and Cutters sections are using outside government rate formulas. If this workbook is being used for Inside Government events contact the NPFC for guidance on updating the rate formulas to for inside government usage.</t>
  </si>
  <si>
    <t>Rescue 21 Disaster Recovery Suite (DRS)</t>
  </si>
  <si>
    <t>Commercial Satellite Service (Data and Telephony)</t>
  </si>
  <si>
    <t>Commercial Satellite Service Activiation Fee</t>
  </si>
  <si>
    <t>FEE</t>
  </si>
  <si>
    <t>Total Coast Guard PRFA Costs:</t>
  </si>
  <si>
    <t>Total Coast Guard MIPR Costs:</t>
  </si>
  <si>
    <t>Last, First, M.I. (Rate/Rank)</t>
  </si>
  <si>
    <t>CG Standard Rate Page</t>
  </si>
  <si>
    <t xml:space="preserve">Link will take you to NPFC webpage. Click on </t>
  </si>
  <si>
    <t>approprate COMDTINST to view Example:7310.1W</t>
  </si>
  <si>
    <r>
      <t xml:space="preserve">Once in PDF format:
</t>
    </r>
    <r>
      <rPr>
        <sz val="10"/>
        <rFont val="Arial"/>
        <family val="2"/>
      </rPr>
      <t xml:space="preserve">1.	Select "Fill &amp; Sign" on toolbar (if you don’t see it select "More Tools" and add it to your toolbar).
2.	Click Sign yourself 
3.	Click Add Signature 
4.	Select “Image” at Top 
5.	Select a copy of your signature (Scanned into computer as a (.jpeg / .png)
6.	Click Apply
7.	Place your signature in signature block Resize as necessary 
8.	Repeat Steps for each required Signature 
9.	Save Document after completion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</si>
</sst>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7" formatCode="&quot;$&quot;#,##0.00_);\(&quot;$&quot;#,##0.00\)"/>
    <numFmt numFmtId="8" formatCode="&quot;$&quot;#,##0.00_);[Red]\(&quot;$&quot;#,##0.00\)"/>
    <numFmt numFmtId="164" formatCode="&quot;$&quot;#,##0.00"/>
    <numFmt numFmtId="165" formatCode="mm/dd/yy"/>
    <numFmt numFmtId="166" formatCode="&quot;$&quot;#,##0.000"/>
    <numFmt numFmtId="167" formatCode="[$-409]d\-mmm\-yy;@"/>
  </numFmts>
  <fonts count="50" x14ac:knownFonts="1">
    <font>
      <sz val="10"/>
      <name val="Helv"/>
    </font>
    <font>
      <b/>
      <sz val="10"/>
      <name val="Helv"/>
    </font>
    <font>
      <sz val="10"/>
      <name val="Helv"/>
    </font>
    <font>
      <i/>
      <sz val="8"/>
      <name val="Arial"/>
      <family val="2"/>
    </font>
    <font>
      <sz val="8"/>
      <name val="Helv"/>
    </font>
    <font>
      <b/>
      <sz val="10"/>
      <color indexed="10"/>
      <name val="Helv"/>
    </font>
    <font>
      <sz val="8"/>
      <name val="Arial"/>
      <family val="2"/>
    </font>
    <font>
      <sz val="10"/>
      <name val="Arial"/>
      <family val="2"/>
    </font>
    <font>
      <b/>
      <sz val="10"/>
      <name val="Arial"/>
      <family val="2"/>
    </font>
    <font>
      <b/>
      <sz val="10"/>
      <color indexed="10"/>
      <name val="Arial"/>
      <family val="2"/>
    </font>
    <font>
      <u/>
      <sz val="10"/>
      <name val="Arial"/>
      <family val="2"/>
    </font>
    <font>
      <sz val="10"/>
      <color rgb="FFFF0000"/>
      <name val="Arial"/>
      <family val="2"/>
    </font>
    <font>
      <b/>
      <sz val="14"/>
      <color indexed="10"/>
      <name val="Arial"/>
      <family val="2"/>
    </font>
    <font>
      <b/>
      <sz val="18"/>
      <name val="Arial"/>
      <family val="2"/>
    </font>
    <font>
      <b/>
      <sz val="8"/>
      <name val="Arial"/>
      <family val="2"/>
    </font>
    <font>
      <b/>
      <sz val="7"/>
      <name val="Arial"/>
      <family val="2"/>
    </font>
    <font>
      <b/>
      <sz val="11"/>
      <name val="Arial"/>
      <family val="2"/>
    </font>
    <font>
      <b/>
      <sz val="10"/>
      <color rgb="FFFF0000"/>
      <name val="Arial"/>
      <family val="2"/>
    </font>
    <font>
      <sz val="9"/>
      <name val="Arial"/>
      <family val="2"/>
    </font>
    <font>
      <b/>
      <u/>
      <sz val="10"/>
      <name val="Arial"/>
      <family val="2"/>
    </font>
    <font>
      <b/>
      <sz val="9"/>
      <name val="Arial"/>
      <family val="2"/>
    </font>
    <font>
      <sz val="9"/>
      <name val="Helv"/>
    </font>
    <font>
      <b/>
      <sz val="14"/>
      <name val="Arial"/>
      <family val="2"/>
    </font>
    <font>
      <b/>
      <sz val="9"/>
      <color rgb="FF000000"/>
      <name val="Arial"/>
      <family val="2"/>
    </font>
    <font>
      <sz val="9"/>
      <color rgb="FF000000"/>
      <name val="Arial"/>
      <family val="2"/>
    </font>
    <font>
      <b/>
      <sz val="8"/>
      <color rgb="FF000000"/>
      <name val="Arial"/>
      <family val="34"/>
    </font>
    <font>
      <sz val="8"/>
      <color rgb="FF000000"/>
      <name val="Arial"/>
      <family val="34"/>
    </font>
    <font>
      <b/>
      <sz val="10"/>
      <color rgb="FFC00000"/>
      <name val="Arial"/>
      <family val="2"/>
    </font>
    <font>
      <sz val="12"/>
      <name val="Arial"/>
      <family val="2"/>
    </font>
    <font>
      <sz val="12"/>
      <name val="Helv"/>
    </font>
    <font>
      <b/>
      <sz val="12"/>
      <name val="Arial"/>
      <family val="2"/>
    </font>
    <font>
      <sz val="14"/>
      <name val="Arial"/>
      <family val="2"/>
    </font>
    <font>
      <b/>
      <sz val="14"/>
      <name val="Helv"/>
    </font>
    <font>
      <sz val="14"/>
      <name val="Helv"/>
    </font>
    <font>
      <sz val="14"/>
      <color rgb="FFFF0000"/>
      <name val="Arial"/>
      <family val="2"/>
    </font>
    <font>
      <b/>
      <sz val="20"/>
      <name val="Arial"/>
      <family val="2"/>
    </font>
    <font>
      <b/>
      <sz val="10"/>
      <color theme="1"/>
      <name val="Arial"/>
      <family val="2"/>
    </font>
    <font>
      <u/>
      <sz val="10"/>
      <color theme="10"/>
      <name val="Helv"/>
    </font>
    <font>
      <sz val="9"/>
      <color theme="1"/>
      <name val="Arial"/>
      <family val="2"/>
    </font>
    <font>
      <sz val="22"/>
      <color rgb="FFC00000"/>
      <name val="Arial"/>
      <family val="2"/>
    </font>
    <font>
      <sz val="14"/>
      <color rgb="FFC00000"/>
      <name val="Arial"/>
      <family val="2"/>
    </font>
    <font>
      <sz val="12"/>
      <color theme="1"/>
      <name val="Arial"/>
      <family val="2"/>
    </font>
    <font>
      <b/>
      <sz val="12"/>
      <color theme="1"/>
      <name val="Arial"/>
      <family val="2"/>
    </font>
    <font>
      <b/>
      <sz val="12"/>
      <color theme="1"/>
      <name val="Helv"/>
    </font>
    <font>
      <sz val="11"/>
      <name val="Calibri"/>
      <family val="2"/>
    </font>
    <font>
      <sz val="9"/>
      <color indexed="81"/>
      <name val="Tahoma"/>
      <charset val="1"/>
    </font>
    <font>
      <sz val="9"/>
      <color indexed="81"/>
      <name val="Tahoma"/>
      <family val="2"/>
    </font>
    <font>
      <b/>
      <sz val="9"/>
      <color indexed="81"/>
      <name val="Tahoma"/>
      <family val="2"/>
    </font>
    <font>
      <b/>
      <sz val="9"/>
      <color indexed="81"/>
      <name val="Arial"/>
      <family val="2"/>
    </font>
    <font>
      <sz val="9"/>
      <color indexed="81"/>
      <name val="Arial"/>
      <family val="2"/>
    </font>
  </fonts>
  <fills count="20">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mediumGray"/>
    </fill>
    <fill>
      <patternFill patternType="solid">
        <fgColor rgb="FFFFFFCC"/>
        <bgColor indexed="64"/>
      </patternFill>
    </fill>
    <fill>
      <patternFill patternType="solid">
        <fgColor theme="0"/>
        <bgColor indexed="64"/>
      </patternFill>
    </fill>
    <fill>
      <patternFill patternType="solid">
        <fgColor theme="3" tint="0.79998168889431442"/>
        <bgColor indexed="64"/>
      </patternFill>
    </fill>
    <fill>
      <patternFill patternType="solid">
        <fgColor rgb="FFCCFFCC"/>
        <bgColor indexed="64"/>
      </patternFill>
    </fill>
    <fill>
      <patternFill patternType="solid">
        <fgColor theme="2" tint="-9.9978637043366805E-2"/>
        <bgColor indexed="64"/>
      </patternFill>
    </fill>
    <fill>
      <patternFill patternType="solid">
        <fgColor indexed="65"/>
        <bgColor indexed="64"/>
      </patternFill>
    </fill>
    <fill>
      <patternFill patternType="solid">
        <fgColor theme="0" tint="-0.249977111117893"/>
        <bgColor indexed="64"/>
      </patternFill>
    </fill>
    <fill>
      <patternFill patternType="solid">
        <fgColor rgb="FFFFFF00"/>
        <bgColor indexed="64"/>
      </patternFill>
    </fill>
    <fill>
      <patternFill patternType="darkUp"/>
    </fill>
    <fill>
      <patternFill patternType="solid">
        <fgColor theme="0" tint="-0.14999847407452621"/>
        <bgColor indexed="64"/>
      </patternFill>
    </fill>
    <fill>
      <patternFill patternType="solid">
        <fgColor theme="0"/>
        <bgColor theme="4" tint="0.59999389629810485"/>
      </patternFill>
    </fill>
    <fill>
      <patternFill patternType="solid">
        <fgColor theme="0"/>
        <bgColor theme="4" tint="0.79998168889431442"/>
      </patternFill>
    </fill>
    <fill>
      <patternFill patternType="solid">
        <fgColor theme="0"/>
        <bgColor theme="0" tint="-0.14999847407452621"/>
      </patternFill>
    </fill>
    <fill>
      <patternFill patternType="solid">
        <fgColor theme="8" tint="0.79998168889431442"/>
        <bgColor indexed="64"/>
      </patternFill>
    </fill>
    <fill>
      <patternFill patternType="solid">
        <fgColor theme="6" tint="0.79998168889431442"/>
        <bgColor indexed="64"/>
      </patternFill>
    </fill>
  </fills>
  <borders count="53">
    <border>
      <left/>
      <right/>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medium">
        <color indexed="64"/>
      </top>
      <bottom/>
      <diagonal/>
    </border>
    <border>
      <left/>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thin">
        <color theme="1"/>
      </top>
      <bottom/>
      <diagonal/>
    </border>
  </borders>
  <cellStyleXfs count="4">
    <xf numFmtId="0" fontId="0" fillId="0" borderId="0"/>
    <xf numFmtId="8" fontId="2" fillId="0" borderId="0" applyFont="0" applyFill="0" applyBorder="0" applyAlignment="0" applyProtection="0"/>
    <xf numFmtId="4" fontId="2" fillId="0" borderId="0" applyFont="0" applyFill="0" applyBorder="0" applyAlignment="0" applyProtection="0"/>
    <xf numFmtId="0" fontId="37" fillId="0" borderId="0" applyNumberFormat="0" applyFill="0" applyBorder="0" applyAlignment="0" applyProtection="0"/>
  </cellStyleXfs>
  <cellXfs count="501">
    <xf numFmtId="0" fontId="0" fillId="0" borderId="0" xfId="0"/>
    <xf numFmtId="0" fontId="0" fillId="0" borderId="0" xfId="0" applyAlignment="1">
      <alignment wrapText="1"/>
    </xf>
    <xf numFmtId="0" fontId="1" fillId="0" borderId="0" xfId="0" applyFont="1" applyAlignment="1">
      <alignment wrapText="1"/>
    </xf>
    <xf numFmtId="0" fontId="3" fillId="3" borderId="22" xfId="0" applyFont="1" applyFill="1" applyBorder="1"/>
    <xf numFmtId="0" fontId="5" fillId="0" borderId="0" xfId="0" applyFont="1" applyAlignment="1">
      <alignment wrapText="1"/>
    </xf>
    <xf numFmtId="0" fontId="7" fillId="0" borderId="0" xfId="0" applyFont="1"/>
    <xf numFmtId="0" fontId="7" fillId="0" borderId="0" xfId="0" applyFont="1" applyProtection="1">
      <protection locked="0"/>
    </xf>
    <xf numFmtId="0" fontId="7" fillId="0" borderId="7" xfId="0" applyFont="1" applyBorder="1"/>
    <xf numFmtId="0" fontId="7" fillId="0" borderId="8" xfId="0" applyFont="1" applyBorder="1"/>
    <xf numFmtId="0" fontId="7" fillId="0" borderId="26" xfId="0" applyFont="1" applyBorder="1"/>
    <xf numFmtId="164" fontId="7" fillId="0" borderId="0" xfId="0" applyNumberFormat="1" applyFont="1"/>
    <xf numFmtId="164" fontId="7" fillId="0" borderId="11" xfId="0" applyNumberFormat="1" applyFont="1" applyBorder="1"/>
    <xf numFmtId="0" fontId="8" fillId="0" borderId="0" xfId="0" applyFont="1" applyAlignment="1">
      <alignment horizontal="right"/>
    </xf>
    <xf numFmtId="164" fontId="7" fillId="0" borderId="8" xfId="0" applyNumberFormat="1" applyFont="1" applyBorder="1"/>
    <xf numFmtId="164" fontId="7" fillId="0" borderId="15" xfId="0" applyNumberFormat="1" applyFont="1" applyBorder="1"/>
    <xf numFmtId="0" fontId="7" fillId="0" borderId="5" xfId="0" applyFont="1" applyBorder="1"/>
    <xf numFmtId="0" fontId="7" fillId="0" borderId="2" xfId="0" applyFont="1" applyBorder="1"/>
    <xf numFmtId="164" fontId="7" fillId="0" borderId="6" xfId="0" applyNumberFormat="1" applyFont="1" applyBorder="1"/>
    <xf numFmtId="0" fontId="7" fillId="0" borderId="10" xfId="0" applyFont="1" applyBorder="1"/>
    <xf numFmtId="0" fontId="7" fillId="0" borderId="3" xfId="0" applyFont="1" applyBorder="1"/>
    <xf numFmtId="0" fontId="7" fillId="0" borderId="4" xfId="0" applyFont="1" applyBorder="1"/>
    <xf numFmtId="0" fontId="7" fillId="0" borderId="9" xfId="0" applyFont="1" applyBorder="1"/>
    <xf numFmtId="164" fontId="7" fillId="0" borderId="12" xfId="0" applyNumberFormat="1" applyFont="1" applyBorder="1"/>
    <xf numFmtId="0" fontId="8" fillId="3" borderId="7" xfId="0" applyFont="1" applyFill="1" applyBorder="1"/>
    <xf numFmtId="0" fontId="8" fillId="3" borderId="8" xfId="0" applyFont="1" applyFill="1" applyBorder="1"/>
    <xf numFmtId="164" fontId="8" fillId="3" borderId="8" xfId="0" applyNumberFormat="1" applyFont="1" applyFill="1" applyBorder="1"/>
    <xf numFmtId="164" fontId="8" fillId="3" borderId="15" xfId="0" applyNumberFormat="1" applyFont="1" applyFill="1" applyBorder="1"/>
    <xf numFmtId="0" fontId="7" fillId="3" borderId="16" xfId="0" applyFont="1" applyFill="1" applyBorder="1"/>
    <xf numFmtId="164" fontId="7" fillId="3" borderId="16" xfId="0" applyNumberFormat="1" applyFont="1" applyFill="1" applyBorder="1"/>
    <xf numFmtId="164" fontId="7" fillId="3" borderId="23" xfId="0" applyNumberFormat="1" applyFont="1" applyFill="1" applyBorder="1"/>
    <xf numFmtId="0" fontId="10" fillId="0" borderId="0" xfId="0" applyFont="1"/>
    <xf numFmtId="0" fontId="6" fillId="0" borderId="0" xfId="0" applyFont="1"/>
    <xf numFmtId="0" fontId="6" fillId="0" borderId="0" xfId="0" applyFont="1" applyAlignment="1">
      <alignment horizontal="right"/>
    </xf>
    <xf numFmtId="0" fontId="6" fillId="0" borderId="0" xfId="0" applyFont="1" applyAlignment="1">
      <alignment horizontal="center"/>
    </xf>
    <xf numFmtId="0" fontId="6" fillId="0" borderId="0" xfId="0" applyFont="1" applyAlignment="1" applyProtection="1">
      <alignment horizontal="center"/>
      <protection locked="0"/>
    </xf>
    <xf numFmtId="0" fontId="13" fillId="0" borderId="0" xfId="0" applyFont="1"/>
    <xf numFmtId="14" fontId="7" fillId="0" borderId="8" xfId="0" applyNumberFormat="1" applyFont="1" applyBorder="1"/>
    <xf numFmtId="0" fontId="7" fillId="0" borderId="8" xfId="0" applyFont="1" applyBorder="1" applyAlignment="1">
      <alignment horizontal="center"/>
    </xf>
    <xf numFmtId="14" fontId="7" fillId="0" borderId="8" xfId="0" applyNumberFormat="1" applyFont="1" applyBorder="1" applyAlignment="1">
      <alignment horizontal="right"/>
    </xf>
    <xf numFmtId="0" fontId="0" fillId="0" borderId="0" xfId="0" applyAlignment="1">
      <alignment vertical="top"/>
    </xf>
    <xf numFmtId="0" fontId="10" fillId="0" borderId="0" xfId="0" applyFont="1" applyAlignment="1" applyProtection="1">
      <alignment horizontal="center"/>
      <protection locked="0"/>
    </xf>
    <xf numFmtId="14" fontId="8" fillId="0" borderId="0" xfId="0" applyNumberFormat="1" applyFont="1" applyAlignment="1" applyProtection="1">
      <alignment horizontal="center"/>
      <protection locked="0"/>
    </xf>
    <xf numFmtId="7" fontId="7" fillId="0" borderId="0" xfId="0" applyNumberFormat="1" applyFont="1" applyProtection="1">
      <protection locked="0"/>
    </xf>
    <xf numFmtId="2" fontId="7" fillId="0" borderId="0" xfId="0" applyNumberFormat="1" applyFont="1" applyProtection="1">
      <protection locked="0"/>
    </xf>
    <xf numFmtId="0" fontId="8" fillId="0" borderId="0" xfId="0" applyFont="1"/>
    <xf numFmtId="0" fontId="6" fillId="0" borderId="0" xfId="0" applyFont="1" applyAlignment="1">
      <alignment horizontal="left"/>
    </xf>
    <xf numFmtId="0" fontId="6" fillId="0" borderId="0" xfId="0" applyFont="1" applyProtection="1">
      <protection locked="0"/>
    </xf>
    <xf numFmtId="0" fontId="7" fillId="0" borderId="0" xfId="0" applyFont="1" applyAlignment="1">
      <alignment horizontal="left"/>
    </xf>
    <xf numFmtId="0" fontId="7" fillId="0" borderId="0" xfId="0" applyFont="1" applyAlignment="1">
      <alignment horizontal="center"/>
    </xf>
    <xf numFmtId="0" fontId="7" fillId="0" borderId="0" xfId="0" applyFont="1" applyAlignment="1">
      <alignment horizontal="right"/>
    </xf>
    <xf numFmtId="0" fontId="7" fillId="0" borderId="0" xfId="0" applyFont="1" applyAlignment="1" applyProtection="1">
      <alignment horizontal="center"/>
      <protection locked="0"/>
    </xf>
    <xf numFmtId="164" fontId="6" fillId="0" borderId="0" xfId="0" applyNumberFormat="1" applyFont="1"/>
    <xf numFmtId="164" fontId="6" fillId="0" borderId="0" xfId="0" applyNumberFormat="1" applyFont="1" applyAlignment="1">
      <alignment horizontal="right"/>
    </xf>
    <xf numFmtId="164" fontId="6" fillId="0" borderId="0" xfId="0" applyNumberFormat="1" applyFont="1" applyAlignment="1" applyProtection="1">
      <alignment horizontal="right"/>
      <protection locked="0"/>
    </xf>
    <xf numFmtId="0" fontId="6" fillId="0" borderId="43" xfId="0" applyFont="1" applyBorder="1"/>
    <xf numFmtId="166" fontId="6" fillId="0" borderId="10" xfId="0" applyNumberFormat="1" applyFont="1" applyBorder="1" applyAlignment="1">
      <alignment horizontal="right"/>
    </xf>
    <xf numFmtId="0" fontId="6" fillId="0" borderId="47" xfId="0" applyFont="1" applyBorder="1" applyAlignment="1">
      <alignment horizontal="center"/>
    </xf>
    <xf numFmtId="0" fontId="6" fillId="0" borderId="37" xfId="0" applyFont="1" applyBorder="1"/>
    <xf numFmtId="166" fontId="6" fillId="0" borderId="1" xfId="0" applyNumberFormat="1" applyFont="1" applyBorder="1" applyAlignment="1">
      <alignment horizontal="right"/>
    </xf>
    <xf numFmtId="0" fontId="6" fillId="0" borderId="31" xfId="0" applyFont="1" applyBorder="1" applyAlignment="1">
      <alignment horizontal="center"/>
    </xf>
    <xf numFmtId="164" fontId="6" fillId="0" borderId="1" xfId="0" applyNumberFormat="1" applyFont="1" applyBorder="1"/>
    <xf numFmtId="164" fontId="6" fillId="0" borderId="10" xfId="0" applyNumberFormat="1" applyFont="1" applyBorder="1"/>
    <xf numFmtId="166" fontId="6" fillId="0" borderId="10" xfId="0" applyNumberFormat="1" applyFont="1" applyBorder="1"/>
    <xf numFmtId="2" fontId="7" fillId="0" borderId="0" xfId="0" applyNumberFormat="1" applyFont="1"/>
    <xf numFmtId="166" fontId="6" fillId="0" borderId="1" xfId="0" applyNumberFormat="1" applyFont="1" applyBorder="1"/>
    <xf numFmtId="0" fontId="6" fillId="0" borderId="37" xfId="0" applyFont="1" applyBorder="1" applyProtection="1">
      <protection locked="0"/>
    </xf>
    <xf numFmtId="164" fontId="6" fillId="0" borderId="1" xfId="0" applyNumberFormat="1" applyFont="1" applyBorder="1" applyProtection="1">
      <protection locked="0"/>
    </xf>
    <xf numFmtId="0" fontId="6" fillId="0" borderId="43" xfId="0" applyFont="1" applyBorder="1" applyProtection="1">
      <protection locked="0"/>
    </xf>
    <xf numFmtId="164" fontId="6" fillId="0" borderId="10" xfId="0" applyNumberFormat="1" applyFont="1" applyBorder="1" applyProtection="1">
      <protection locked="0"/>
    </xf>
    <xf numFmtId="0" fontId="6" fillId="0" borderId="31" xfId="0" applyFont="1" applyBorder="1" applyAlignment="1" applyProtection="1">
      <alignment horizontal="center"/>
      <protection locked="0"/>
    </xf>
    <xf numFmtId="0" fontId="7" fillId="9" borderId="16" xfId="0" applyFont="1" applyFill="1" applyBorder="1" applyAlignment="1" applyProtection="1">
      <alignment horizontal="centerContinuous"/>
      <protection locked="0"/>
    </xf>
    <xf numFmtId="0" fontId="13" fillId="0" borderId="0" xfId="0" applyFont="1" applyAlignment="1">
      <alignment horizontal="centerContinuous"/>
    </xf>
    <xf numFmtId="0" fontId="8" fillId="6" borderId="0" xfId="0" applyFont="1" applyFill="1" applyAlignment="1">
      <alignment horizontal="right"/>
    </xf>
    <xf numFmtId="0" fontId="7" fillId="0" borderId="0" xfId="0" applyFont="1" applyAlignment="1">
      <alignment horizontal="centerContinuous"/>
    </xf>
    <xf numFmtId="0" fontId="10" fillId="9" borderId="16" xfId="0" applyFont="1" applyFill="1" applyBorder="1" applyAlignment="1" applyProtection="1">
      <alignment horizontal="centerContinuous"/>
      <protection locked="0"/>
    </xf>
    <xf numFmtId="0" fontId="13" fillId="0" borderId="26" xfId="0" applyFont="1" applyBorder="1" applyAlignment="1">
      <alignment horizontal="centerContinuous"/>
    </xf>
    <xf numFmtId="164" fontId="8" fillId="9" borderId="16" xfId="0" applyNumberFormat="1" applyFont="1" applyFill="1" applyBorder="1" applyAlignment="1" applyProtection="1">
      <alignment horizontal="centerContinuous"/>
      <protection locked="0"/>
    </xf>
    <xf numFmtId="14" fontId="8" fillId="9" borderId="0" xfId="0" applyNumberFormat="1" applyFont="1" applyFill="1" applyAlignment="1" applyProtection="1">
      <alignment horizontal="center"/>
      <protection locked="0"/>
    </xf>
    <xf numFmtId="164" fontId="7" fillId="0" borderId="49" xfId="0" applyNumberFormat="1" applyFont="1" applyBorder="1"/>
    <xf numFmtId="164" fontId="7" fillId="0" borderId="4" xfId="0" applyNumberFormat="1" applyFont="1" applyBorder="1" applyAlignment="1">
      <alignment horizontal="left"/>
    </xf>
    <xf numFmtId="3" fontId="7" fillId="0" borderId="2" xfId="0" applyNumberFormat="1" applyFont="1" applyBorder="1" applyAlignment="1" applyProtection="1">
      <alignment horizontal="left"/>
      <protection locked="0"/>
    </xf>
    <xf numFmtId="164" fontId="7" fillId="0" borderId="2" xfId="0" applyNumberFormat="1" applyFont="1" applyBorder="1" applyAlignment="1">
      <alignment horizontal="left"/>
    </xf>
    <xf numFmtId="3" fontId="7" fillId="0" borderId="10" xfId="0" applyNumberFormat="1" applyFont="1" applyBorder="1" applyAlignment="1" applyProtection="1">
      <alignment horizontal="left"/>
      <protection locked="0"/>
    </xf>
    <xf numFmtId="164" fontId="7" fillId="0" borderId="0" xfId="0" applyNumberFormat="1" applyFont="1" applyAlignment="1">
      <alignment horizontal="centerContinuous"/>
    </xf>
    <xf numFmtId="164" fontId="7" fillId="0" borderId="11" xfId="0" applyNumberFormat="1" applyFont="1" applyBorder="1" applyAlignment="1">
      <alignment horizontal="centerContinuous"/>
    </xf>
    <xf numFmtId="7" fontId="19" fillId="0" borderId="0" xfId="0" quotePrefix="1" applyNumberFormat="1" applyFont="1" applyAlignment="1">
      <alignment horizontal="left"/>
    </xf>
    <xf numFmtId="14" fontId="19" fillId="0" borderId="0" xfId="0" applyNumberFormat="1" applyFont="1" applyAlignment="1">
      <alignment horizontal="left"/>
    </xf>
    <xf numFmtId="16" fontId="19" fillId="0" borderId="0" xfId="0" applyNumberFormat="1" applyFont="1" applyAlignment="1">
      <alignment horizontal="left"/>
    </xf>
    <xf numFmtId="0" fontId="14" fillId="7" borderId="4" xfId="0" applyFont="1" applyFill="1" applyBorder="1" applyAlignment="1" applyProtection="1">
      <alignment horizontal="right" vertical="center"/>
      <protection locked="0"/>
    </xf>
    <xf numFmtId="0" fontId="6" fillId="0" borderId="2" xfId="0" applyFont="1" applyBorder="1" applyAlignment="1">
      <alignment horizontal="right" vertical="center"/>
    </xf>
    <xf numFmtId="0" fontId="6" fillId="0" borderId="2" xfId="0" applyFont="1" applyBorder="1" applyAlignment="1" applyProtection="1">
      <alignment horizontal="right" vertical="center"/>
      <protection locked="0"/>
    </xf>
    <xf numFmtId="0" fontId="6" fillId="0" borderId="10" xfId="0" applyFont="1" applyBorder="1" applyAlignment="1" applyProtection="1">
      <alignment horizontal="right" vertical="center"/>
      <protection locked="0"/>
    </xf>
    <xf numFmtId="0" fontId="14" fillId="7" borderId="4" xfId="0" applyFont="1" applyFill="1" applyBorder="1" applyAlignment="1">
      <alignment horizontal="right" vertical="center"/>
    </xf>
    <xf numFmtId="0" fontId="18" fillId="0" borderId="8" xfId="0" applyFont="1" applyBorder="1" applyAlignment="1">
      <alignment vertical="center"/>
    </xf>
    <xf numFmtId="4" fontId="18" fillId="0" borderId="8" xfId="0" applyNumberFormat="1" applyFont="1" applyBorder="1" applyAlignment="1" applyProtection="1">
      <alignment horizontal="centerContinuous" vertical="center"/>
      <protection locked="0"/>
    </xf>
    <xf numFmtId="4" fontId="20" fillId="0" borderId="8" xfId="0" applyNumberFormat="1" applyFont="1" applyBorder="1" applyAlignment="1" applyProtection="1">
      <alignment horizontal="left" vertical="center"/>
      <protection locked="0"/>
    </xf>
    <xf numFmtId="4" fontId="18" fillId="0" borderId="15" xfId="0" applyNumberFormat="1" applyFont="1" applyBorder="1" applyAlignment="1" applyProtection="1">
      <alignment horizontal="centerContinuous" vertical="center"/>
      <protection locked="0"/>
    </xf>
    <xf numFmtId="0" fontId="21" fillId="0" borderId="0" xfId="0" applyFont="1" applyAlignment="1">
      <alignment vertical="center"/>
    </xf>
    <xf numFmtId="165" fontId="20" fillId="2" borderId="2" xfId="0" applyNumberFormat="1" applyFont="1" applyFill="1" applyBorder="1" applyAlignment="1" applyProtection="1">
      <alignment horizontal="center" vertical="center"/>
      <protection hidden="1"/>
    </xf>
    <xf numFmtId="0" fontId="20" fillId="4" borderId="8" xfId="0" applyFont="1" applyFill="1" applyBorder="1" applyAlignment="1" applyProtection="1">
      <alignment horizontal="center" vertical="center"/>
      <protection hidden="1"/>
    </xf>
    <xf numFmtId="49" fontId="20" fillId="2" borderId="42" xfId="0" applyNumberFormat="1" applyFont="1" applyFill="1" applyBorder="1" applyAlignment="1" applyProtection="1">
      <alignment horizontal="centerContinuous" vertical="center"/>
      <protection locked="0"/>
    </xf>
    <xf numFmtId="0" fontId="18" fillId="4" borderId="8" xfId="0" applyFont="1" applyFill="1" applyBorder="1" applyAlignment="1">
      <alignment vertical="center"/>
    </xf>
    <xf numFmtId="0" fontId="18" fillId="0" borderId="33" xfId="0" applyFont="1" applyBorder="1" applyAlignment="1">
      <alignment horizontal="right" vertical="center"/>
    </xf>
    <xf numFmtId="14" fontId="18" fillId="0" borderId="21" xfId="0" applyNumberFormat="1" applyFont="1" applyBorder="1" applyAlignment="1">
      <alignment horizontal="centerContinuous" vertical="center"/>
    </xf>
    <xf numFmtId="15" fontId="18" fillId="0" borderId="24" xfId="0" applyNumberFormat="1" applyFont="1" applyBorder="1" applyAlignment="1" applyProtection="1">
      <alignment horizontal="right" vertical="center"/>
      <protection hidden="1"/>
    </xf>
    <xf numFmtId="20" fontId="18" fillId="0" borderId="25" xfId="0" applyNumberFormat="1" applyFont="1" applyBorder="1" applyAlignment="1">
      <alignment horizontal="centerContinuous" vertical="center"/>
    </xf>
    <xf numFmtId="0" fontId="18" fillId="4" borderId="26" xfId="0" applyFont="1" applyFill="1" applyBorder="1" applyAlignment="1">
      <alignment horizontal="center" vertical="center"/>
    </xf>
    <xf numFmtId="16" fontId="18" fillId="4" borderId="0" xfId="0" applyNumberFormat="1" applyFont="1" applyFill="1" applyAlignment="1" applyProtection="1">
      <alignment horizontal="center" vertical="center"/>
      <protection hidden="1"/>
    </xf>
    <xf numFmtId="4" fontId="18" fillId="4" borderId="0" xfId="0" applyNumberFormat="1" applyFont="1" applyFill="1" applyAlignment="1" applyProtection="1">
      <alignment horizontal="right" vertical="center"/>
      <protection hidden="1"/>
    </xf>
    <xf numFmtId="15" fontId="18" fillId="4" borderId="0" xfId="0" applyNumberFormat="1" applyFont="1" applyFill="1" applyAlignment="1" applyProtection="1">
      <alignment horizontal="left" vertical="center"/>
      <protection hidden="1"/>
    </xf>
    <xf numFmtId="164" fontId="18" fillId="2" borderId="36" xfId="0" applyNumberFormat="1" applyFont="1" applyFill="1" applyBorder="1" applyAlignment="1" applyProtection="1">
      <alignment horizontal="centerContinuous" vertical="center"/>
      <protection locked="0"/>
    </xf>
    <xf numFmtId="0" fontId="18" fillId="4" borderId="0" xfId="0" applyFont="1" applyFill="1" applyAlignment="1">
      <alignment vertical="center"/>
    </xf>
    <xf numFmtId="4" fontId="18" fillId="4" borderId="8" xfId="0" applyNumberFormat="1" applyFont="1" applyFill="1" applyBorder="1" applyAlignment="1" applyProtection="1">
      <alignment horizontal="left" vertical="center"/>
      <protection hidden="1"/>
    </xf>
    <xf numFmtId="4" fontId="18" fillId="4" borderId="15" xfId="0" applyNumberFormat="1" applyFont="1" applyFill="1" applyBorder="1" applyAlignment="1" applyProtection="1">
      <alignment horizontal="left" vertical="center"/>
      <protection hidden="1"/>
    </xf>
    <xf numFmtId="4" fontId="18" fillId="4" borderId="0" xfId="0" applyNumberFormat="1" applyFont="1" applyFill="1" applyAlignment="1" applyProtection="1">
      <alignment horizontal="left" vertical="center"/>
      <protection hidden="1"/>
    </xf>
    <xf numFmtId="4" fontId="18" fillId="4" borderId="0" xfId="0" applyNumberFormat="1" applyFont="1" applyFill="1" applyAlignment="1" applyProtection="1">
      <alignment horizontal="center" vertical="center"/>
      <protection hidden="1"/>
    </xf>
    <xf numFmtId="4" fontId="18" fillId="4" borderId="11" xfId="0" applyNumberFormat="1" applyFont="1" applyFill="1" applyBorder="1" applyAlignment="1" applyProtection="1">
      <alignment horizontal="left" vertical="center"/>
      <protection hidden="1"/>
    </xf>
    <xf numFmtId="164" fontId="18" fillId="0" borderId="35" xfId="0" applyNumberFormat="1" applyFont="1" applyBorder="1" applyAlignment="1" applyProtection="1">
      <alignment horizontal="centerContinuous" vertical="center"/>
      <protection hidden="1"/>
    </xf>
    <xf numFmtId="164" fontId="18" fillId="0" borderId="36" xfId="0" applyNumberFormat="1" applyFont="1" applyBorder="1" applyAlignment="1" applyProtection="1">
      <alignment horizontal="centerContinuous" vertical="center"/>
      <protection hidden="1"/>
    </xf>
    <xf numFmtId="4" fontId="18" fillId="4" borderId="0" xfId="0" applyNumberFormat="1" applyFont="1" applyFill="1" applyAlignment="1" applyProtection="1">
      <alignment vertical="center"/>
      <protection hidden="1"/>
    </xf>
    <xf numFmtId="4" fontId="18" fillId="4" borderId="11" xfId="0" applyNumberFormat="1" applyFont="1" applyFill="1" applyBorder="1" applyAlignment="1" applyProtection="1">
      <alignment vertical="center"/>
      <protection hidden="1"/>
    </xf>
    <xf numFmtId="0" fontId="18" fillId="0" borderId="28" xfId="0" applyFont="1" applyBorder="1" applyAlignment="1">
      <alignment horizontal="center" vertical="center"/>
    </xf>
    <xf numFmtId="16" fontId="18" fillId="0" borderId="29" xfId="0" applyNumberFormat="1" applyFont="1" applyBorder="1" applyAlignment="1" applyProtection="1">
      <alignment horizontal="center" vertical="center"/>
      <protection hidden="1"/>
    </xf>
    <xf numFmtId="4" fontId="18" fillId="7" borderId="29" xfId="0" applyNumberFormat="1" applyFont="1" applyFill="1" applyBorder="1" applyAlignment="1" applyProtection="1">
      <alignment horizontal="center" vertical="center"/>
      <protection hidden="1"/>
    </xf>
    <xf numFmtId="4" fontId="18" fillId="7" borderId="41" xfId="0" applyNumberFormat="1" applyFont="1" applyFill="1" applyBorder="1" applyAlignment="1" applyProtection="1">
      <alignment horizontal="center" vertical="center"/>
      <protection hidden="1"/>
    </xf>
    <xf numFmtId="0" fontId="18" fillId="7" borderId="41" xfId="0" applyFont="1" applyFill="1" applyBorder="1" applyAlignment="1">
      <alignment horizontal="center" vertical="center"/>
    </xf>
    <xf numFmtId="164" fontId="18" fillId="0" borderId="31" xfId="0" applyNumberFormat="1" applyFont="1" applyBorder="1" applyAlignment="1">
      <alignment vertical="center"/>
    </xf>
    <xf numFmtId="164" fontId="18" fillId="3" borderId="14" xfId="0" applyNumberFormat="1" applyFont="1" applyFill="1" applyBorder="1" applyAlignment="1" applyProtection="1">
      <alignment vertical="center"/>
      <protection hidden="1"/>
    </xf>
    <xf numFmtId="164" fontId="18" fillId="8" borderId="14" xfId="0" applyNumberFormat="1" applyFont="1" applyFill="1" applyBorder="1" applyAlignment="1" applyProtection="1">
      <alignment vertical="center"/>
      <protection hidden="1"/>
    </xf>
    <xf numFmtId="164" fontId="18" fillId="8" borderId="33" xfId="0" applyNumberFormat="1" applyFont="1" applyFill="1" applyBorder="1" applyAlignment="1" applyProtection="1">
      <alignment vertical="center"/>
      <protection hidden="1"/>
    </xf>
    <xf numFmtId="164" fontId="18" fillId="8" borderId="34" xfId="0" applyNumberFormat="1" applyFont="1" applyFill="1" applyBorder="1" applyAlignment="1" applyProtection="1">
      <alignment vertical="center"/>
      <protection hidden="1"/>
    </xf>
    <xf numFmtId="0" fontId="21" fillId="0" borderId="0" xfId="0" applyFont="1" applyAlignment="1">
      <alignment horizontal="center" vertical="center"/>
    </xf>
    <xf numFmtId="16" fontId="21" fillId="0" borderId="0" xfId="0" applyNumberFormat="1" applyFont="1" applyAlignment="1">
      <alignment horizontal="center" vertical="center"/>
    </xf>
    <xf numFmtId="4" fontId="21" fillId="0" borderId="0" xfId="0" applyNumberFormat="1" applyFont="1" applyAlignment="1">
      <alignment vertical="center"/>
    </xf>
    <xf numFmtId="164" fontId="18" fillId="8" borderId="25" xfId="0" applyNumberFormat="1" applyFont="1" applyFill="1" applyBorder="1" applyAlignment="1" applyProtection="1">
      <alignment vertical="center"/>
      <protection hidden="1"/>
    </xf>
    <xf numFmtId="15" fontId="20" fillId="0" borderId="27" xfId="0" applyNumberFormat="1" applyFont="1" applyBorder="1" applyAlignment="1" applyProtection="1">
      <alignment horizontal="right" vertical="center"/>
      <protection hidden="1"/>
    </xf>
    <xf numFmtId="0" fontId="20" fillId="10" borderId="43" xfId="0" applyFont="1" applyFill="1" applyBorder="1" applyAlignment="1" applyProtection="1">
      <alignment horizontal="center" vertical="center"/>
      <protection hidden="1"/>
    </xf>
    <xf numFmtId="15" fontId="18" fillId="6" borderId="27" xfId="0" applyNumberFormat="1" applyFont="1" applyFill="1" applyBorder="1" applyAlignment="1" applyProtection="1">
      <alignment horizontal="left" vertical="center"/>
      <protection hidden="1"/>
    </xf>
    <xf numFmtId="15" fontId="18" fillId="10" borderId="27" xfId="0" applyNumberFormat="1" applyFont="1" applyFill="1" applyBorder="1" applyAlignment="1" applyProtection="1">
      <alignment horizontal="left" vertical="center"/>
      <protection hidden="1"/>
    </xf>
    <xf numFmtId="15" fontId="18" fillId="10" borderId="35" xfId="0" applyNumberFormat="1" applyFont="1" applyFill="1" applyBorder="1" applyAlignment="1" applyProtection="1">
      <alignment horizontal="left" vertical="center"/>
      <protection hidden="1"/>
    </xf>
    <xf numFmtId="15" fontId="20" fillId="0" borderId="36" xfId="0" applyNumberFormat="1" applyFont="1" applyBorder="1" applyAlignment="1" applyProtection="1">
      <alignment horizontal="right" vertical="center"/>
      <protection hidden="1"/>
    </xf>
    <xf numFmtId="0" fontId="20" fillId="0" borderId="36" xfId="0" applyFont="1" applyBorder="1" applyAlignment="1" applyProtection="1">
      <alignment horizontal="right" vertical="center"/>
      <protection hidden="1"/>
    </xf>
    <xf numFmtId="49" fontId="20" fillId="8" borderId="40" xfId="0" applyNumberFormat="1" applyFont="1" applyFill="1" applyBorder="1" applyAlignment="1" applyProtection="1">
      <alignment horizontal="centerContinuous" vertical="center"/>
      <protection hidden="1"/>
    </xf>
    <xf numFmtId="164" fontId="18" fillId="0" borderId="29" xfId="0" applyNumberFormat="1" applyFont="1" applyBorder="1" applyAlignment="1">
      <alignment vertical="center"/>
    </xf>
    <xf numFmtId="164" fontId="18" fillId="8" borderId="40" xfId="0" applyNumberFormat="1" applyFont="1" applyFill="1" applyBorder="1" applyAlignment="1">
      <alignment vertical="center"/>
    </xf>
    <xf numFmtId="164" fontId="18" fillId="8" borderId="40" xfId="0" applyNumberFormat="1" applyFont="1" applyFill="1" applyBorder="1" applyAlignment="1" applyProtection="1">
      <alignment vertical="center"/>
      <protection hidden="1"/>
    </xf>
    <xf numFmtId="164" fontId="18" fillId="8" borderId="39" xfId="0" applyNumberFormat="1" applyFont="1" applyFill="1" applyBorder="1" applyAlignment="1" applyProtection="1">
      <alignment vertical="center"/>
      <protection hidden="1"/>
    </xf>
    <xf numFmtId="164" fontId="18" fillId="8" borderId="24" xfId="0" applyNumberFormat="1" applyFont="1" applyFill="1" applyBorder="1" applyAlignment="1" applyProtection="1">
      <alignment vertical="center"/>
      <protection hidden="1"/>
    </xf>
    <xf numFmtId="164" fontId="18" fillId="3" borderId="11" xfId="0" applyNumberFormat="1" applyFont="1" applyFill="1" applyBorder="1" applyAlignment="1" applyProtection="1">
      <alignment vertical="center"/>
      <protection hidden="1"/>
    </xf>
    <xf numFmtId="164" fontId="18" fillId="11" borderId="33" xfId="0" applyNumberFormat="1" applyFont="1" applyFill="1" applyBorder="1" applyAlignment="1" applyProtection="1">
      <alignment vertical="center"/>
      <protection hidden="1"/>
    </xf>
    <xf numFmtId="164" fontId="18" fillId="11" borderId="34" xfId="0" applyNumberFormat="1" applyFont="1" applyFill="1" applyBorder="1" applyAlignment="1" applyProtection="1">
      <alignment vertical="center"/>
      <protection hidden="1"/>
    </xf>
    <xf numFmtId="0" fontId="8" fillId="8" borderId="17" xfId="0" applyFont="1" applyFill="1" applyBorder="1"/>
    <xf numFmtId="0" fontId="7" fillId="8" borderId="18" xfId="0" applyFont="1" applyFill="1" applyBorder="1"/>
    <xf numFmtId="164" fontId="7" fillId="8" borderId="18" xfId="0" applyNumberFormat="1" applyFont="1" applyFill="1" applyBorder="1"/>
    <xf numFmtId="164" fontId="8" fillId="8" borderId="19" xfId="0" applyNumberFormat="1" applyFont="1" applyFill="1" applyBorder="1"/>
    <xf numFmtId="0" fontId="8" fillId="8" borderId="22" xfId="0" applyFont="1" applyFill="1" applyBorder="1"/>
    <xf numFmtId="0" fontId="7" fillId="8" borderId="16" xfId="0" applyFont="1" applyFill="1" applyBorder="1"/>
    <xf numFmtId="164" fontId="7" fillId="8" borderId="16" xfId="0" applyNumberFormat="1" applyFont="1" applyFill="1" applyBorder="1"/>
    <xf numFmtId="0" fontId="8" fillId="8" borderId="20" xfId="0" applyFont="1" applyFill="1" applyBorder="1"/>
    <xf numFmtId="0" fontId="8" fillId="8" borderId="21" xfId="0" applyFont="1" applyFill="1" applyBorder="1"/>
    <xf numFmtId="164" fontId="8" fillId="8" borderId="21" xfId="0" applyNumberFormat="1" applyFont="1" applyFill="1" applyBorder="1"/>
    <xf numFmtId="0" fontId="7" fillId="7" borderId="21" xfId="0" applyFont="1" applyFill="1" applyBorder="1"/>
    <xf numFmtId="164" fontId="8" fillId="7" borderId="21" xfId="0" applyNumberFormat="1" applyFont="1" applyFill="1" applyBorder="1" applyAlignment="1">
      <alignment horizontal="centerContinuous"/>
    </xf>
    <xf numFmtId="164" fontId="8" fillId="7" borderId="21" xfId="0" applyNumberFormat="1" applyFont="1" applyFill="1" applyBorder="1" applyAlignment="1">
      <alignment horizontal="right"/>
    </xf>
    <xf numFmtId="0" fontId="8" fillId="0" borderId="47" xfId="0" applyFont="1" applyBorder="1" applyAlignment="1">
      <alignment horizontal="centerContinuous" vertical="top" wrapText="1"/>
    </xf>
    <xf numFmtId="0" fontId="8" fillId="0" borderId="29" xfId="0" applyFont="1" applyBorder="1" applyAlignment="1">
      <alignment horizontal="centerContinuous" vertical="top" wrapText="1"/>
    </xf>
    <xf numFmtId="0" fontId="7" fillId="0" borderId="27" xfId="0" applyFont="1" applyBorder="1" applyAlignment="1">
      <alignment horizontal="centerContinuous" vertical="top" wrapText="1"/>
    </xf>
    <xf numFmtId="0" fontId="7" fillId="0" borderId="35" xfId="0" applyFont="1" applyBorder="1" applyAlignment="1">
      <alignment horizontal="centerContinuous" vertical="top" wrapText="1"/>
    </xf>
    <xf numFmtId="0" fontId="7" fillId="0" borderId="36" xfId="0" applyFont="1" applyBorder="1" applyAlignment="1">
      <alignment horizontal="centerContinuous" vertical="top" wrapText="1"/>
    </xf>
    <xf numFmtId="0" fontId="12" fillId="0" borderId="35" xfId="0" applyFont="1" applyBorder="1" applyAlignment="1">
      <alignment horizontal="centerContinuous" vertical="top" wrapText="1"/>
    </xf>
    <xf numFmtId="0" fontId="12" fillId="0" borderId="36" xfId="0" applyFont="1" applyBorder="1" applyAlignment="1">
      <alignment horizontal="centerContinuous" vertical="top" wrapText="1"/>
    </xf>
    <xf numFmtId="0" fontId="11" fillId="7" borderId="36" xfId="0" applyFont="1" applyFill="1" applyBorder="1" applyAlignment="1">
      <alignment horizontal="centerContinuous" vertical="top" wrapText="1"/>
    </xf>
    <xf numFmtId="0" fontId="11" fillId="7" borderId="35" xfId="0" applyFont="1" applyFill="1" applyBorder="1" applyAlignment="1">
      <alignment horizontal="centerContinuous" vertical="top" wrapText="1"/>
    </xf>
    <xf numFmtId="0" fontId="7" fillId="0" borderId="16" xfId="0" applyFont="1" applyBorder="1"/>
    <xf numFmtId="164" fontId="7" fillId="0" borderId="16" xfId="0" applyNumberFormat="1" applyFont="1" applyBorder="1"/>
    <xf numFmtId="164" fontId="18" fillId="2" borderId="35" xfId="0" applyNumberFormat="1" applyFont="1" applyFill="1" applyBorder="1" applyAlignment="1">
      <alignment horizontal="centerContinuous" vertical="center"/>
    </xf>
    <xf numFmtId="49" fontId="20" fillId="2" borderId="45" xfId="0" applyNumberFormat="1" applyFont="1" applyFill="1" applyBorder="1" applyAlignment="1">
      <alignment horizontal="centerContinuous" vertical="center"/>
    </xf>
    <xf numFmtId="14" fontId="18" fillId="2" borderId="27" xfId="0" applyNumberFormat="1" applyFont="1" applyFill="1" applyBorder="1" applyAlignment="1">
      <alignment horizontal="center" vertical="center"/>
    </xf>
    <xf numFmtId="16" fontId="18" fillId="2" borderId="31" xfId="0" applyNumberFormat="1" applyFont="1" applyFill="1" applyBorder="1" applyAlignment="1">
      <alignment horizontal="center" vertical="center"/>
    </xf>
    <xf numFmtId="16" fontId="18" fillId="2" borderId="29" xfId="0" applyNumberFormat="1" applyFont="1" applyFill="1" applyBorder="1" applyAlignment="1">
      <alignment horizontal="center" vertical="center"/>
    </xf>
    <xf numFmtId="14" fontId="8" fillId="9" borderId="0" xfId="0" applyNumberFormat="1" applyFont="1" applyFill="1" applyAlignment="1">
      <alignment horizontal="center"/>
    </xf>
    <xf numFmtId="49" fontId="20" fillId="8" borderId="24" xfId="0" applyNumberFormat="1" applyFont="1" applyFill="1" applyBorder="1" applyAlignment="1" applyProtection="1">
      <alignment horizontal="centerContinuous" vertical="center"/>
      <protection hidden="1"/>
    </xf>
    <xf numFmtId="0" fontId="18" fillId="5" borderId="20" xfId="0" applyFont="1" applyFill="1" applyBorder="1" applyAlignment="1">
      <alignment horizontal="centerContinuous" vertical="center"/>
    </xf>
    <xf numFmtId="16" fontId="18" fillId="5" borderId="25" xfId="0" applyNumberFormat="1" applyFont="1" applyFill="1" applyBorder="1" applyAlignment="1" applyProtection="1">
      <alignment horizontal="centerContinuous" vertical="center"/>
      <protection hidden="1"/>
    </xf>
    <xf numFmtId="164" fontId="21" fillId="0" borderId="0" xfId="0" applyNumberFormat="1" applyFont="1" applyAlignment="1">
      <alignment vertical="center"/>
    </xf>
    <xf numFmtId="0" fontId="14" fillId="7" borderId="3" xfId="0" applyFont="1" applyFill="1" applyBorder="1" applyAlignment="1">
      <alignment horizontal="center" vertical="center"/>
    </xf>
    <xf numFmtId="0" fontId="14" fillId="7" borderId="4" xfId="0" applyFont="1" applyFill="1" applyBorder="1" applyAlignment="1">
      <alignment vertical="center"/>
    </xf>
    <xf numFmtId="0" fontId="14" fillId="7" borderId="4" xfId="0" applyFont="1" applyFill="1" applyBorder="1" applyAlignment="1">
      <alignment horizontal="center" vertical="center"/>
    </xf>
    <xf numFmtId="8" fontId="14" fillId="7" borderId="4" xfId="1" applyFont="1" applyFill="1" applyBorder="1" applyAlignment="1" applyProtection="1">
      <alignment horizontal="center" vertical="center"/>
    </xf>
    <xf numFmtId="8" fontId="15" fillId="7" borderId="49" xfId="1" applyFont="1" applyFill="1" applyBorder="1" applyAlignment="1" applyProtection="1">
      <alignment horizontal="center" vertical="center"/>
    </xf>
    <xf numFmtId="0" fontId="6" fillId="0" borderId="0" xfId="0" applyFont="1" applyAlignment="1">
      <alignment vertical="center"/>
    </xf>
    <xf numFmtId="0" fontId="0" fillId="0" borderId="0" xfId="0" applyAlignment="1">
      <alignment vertical="center"/>
    </xf>
    <xf numFmtId="8" fontId="6" fillId="0" borderId="0" xfId="1" applyFont="1" applyFill="1" applyBorder="1" applyAlignment="1" applyProtection="1">
      <alignment horizontal="center" vertical="center"/>
    </xf>
    <xf numFmtId="8" fontId="14" fillId="7" borderId="49" xfId="1" applyFont="1" applyFill="1" applyBorder="1" applyAlignment="1" applyProtection="1">
      <alignment horizontal="center" vertical="center"/>
    </xf>
    <xf numFmtId="0" fontId="6" fillId="0" borderId="0" xfId="0" applyFont="1" applyAlignment="1">
      <alignment horizontal="center" vertical="center"/>
    </xf>
    <xf numFmtId="0" fontId="8" fillId="6" borderId="0" xfId="0" applyFont="1" applyFill="1" applyAlignment="1">
      <alignment horizontal="right" vertical="center"/>
    </xf>
    <xf numFmtId="7" fontId="19" fillId="0" borderId="0" xfId="0" quotePrefix="1" applyNumberFormat="1" applyFont="1" applyAlignment="1">
      <alignment horizontal="left" vertical="center"/>
    </xf>
    <xf numFmtId="0" fontId="7" fillId="0" borderId="0" xfId="0" applyFont="1" applyAlignment="1" applyProtection="1">
      <alignment vertical="center"/>
      <protection locked="0"/>
    </xf>
    <xf numFmtId="0" fontId="7" fillId="0" borderId="0" xfId="0" applyFont="1" applyAlignment="1">
      <alignment vertical="center"/>
    </xf>
    <xf numFmtId="0" fontId="8" fillId="0" borderId="0" xfId="0" applyFont="1" applyAlignment="1">
      <alignment horizontal="right" vertical="center"/>
    </xf>
    <xf numFmtId="16" fontId="19" fillId="0" borderId="0" xfId="0" applyNumberFormat="1" applyFont="1" applyAlignment="1">
      <alignment horizontal="left" vertical="center"/>
    </xf>
    <xf numFmtId="0" fontId="10" fillId="0" borderId="0" xfId="0" applyFont="1" applyAlignment="1">
      <alignment vertical="center"/>
    </xf>
    <xf numFmtId="14" fontId="19" fillId="0" borderId="0" xfId="0" applyNumberFormat="1" applyFont="1" applyAlignment="1">
      <alignment horizontal="left" vertical="center"/>
    </xf>
    <xf numFmtId="0" fontId="8" fillId="0" borderId="0" xfId="0" applyFont="1" applyAlignment="1">
      <alignment vertical="center"/>
    </xf>
    <xf numFmtId="0" fontId="7" fillId="9" borderId="16" xfId="0" applyFont="1" applyFill="1" applyBorder="1" applyAlignment="1" applyProtection="1">
      <alignment horizontal="centerContinuous" vertical="center"/>
      <protection locked="0"/>
    </xf>
    <xf numFmtId="0" fontId="10" fillId="9" borderId="16" xfId="0" applyFont="1" applyFill="1" applyBorder="1" applyAlignment="1" applyProtection="1">
      <alignment horizontal="centerContinuous" vertical="center"/>
      <protection locked="0"/>
    </xf>
    <xf numFmtId="0" fontId="14" fillId="0" borderId="0" xfId="0" applyFont="1" applyAlignment="1">
      <alignment horizontal="center" vertical="center"/>
    </xf>
    <xf numFmtId="1" fontId="6" fillId="9" borderId="27" xfId="0" applyNumberFormat="1" applyFont="1" applyFill="1" applyBorder="1" applyAlignment="1" applyProtection="1">
      <alignment horizontal="center" vertical="center"/>
      <protection locked="0"/>
    </xf>
    <xf numFmtId="49" fontId="6" fillId="9" borderId="27" xfId="0" applyNumberFormat="1" applyFont="1" applyFill="1" applyBorder="1" applyAlignment="1" applyProtection="1">
      <alignment horizontal="center" vertical="center"/>
      <protection locked="0"/>
    </xf>
    <xf numFmtId="7" fontId="6" fillId="9" borderId="27" xfId="0" applyNumberFormat="1" applyFont="1" applyFill="1" applyBorder="1" applyAlignment="1" applyProtection="1">
      <alignment horizontal="center" vertical="center"/>
      <protection locked="0"/>
    </xf>
    <xf numFmtId="0" fontId="6" fillId="9" borderId="27" xfId="0" applyFont="1" applyFill="1" applyBorder="1" applyAlignment="1" applyProtection="1">
      <alignment horizontal="center" vertical="center"/>
      <protection locked="0"/>
    </xf>
    <xf numFmtId="7" fontId="6" fillId="0" borderId="27" xfId="0" applyNumberFormat="1" applyFont="1" applyBorder="1" applyAlignment="1">
      <alignment horizontal="center" vertical="center"/>
    </xf>
    <xf numFmtId="7" fontId="6" fillId="0" borderId="44" xfId="0" applyNumberFormat="1" applyFont="1" applyBorder="1" applyAlignment="1">
      <alignment horizontal="right" vertical="center"/>
    </xf>
    <xf numFmtId="15" fontId="6" fillId="0" borderId="0" xfId="0" applyNumberFormat="1" applyFont="1" applyAlignment="1" applyProtection="1">
      <alignment horizontal="left" vertical="center"/>
      <protection locked="0"/>
    </xf>
    <xf numFmtId="1" fontId="6" fillId="0" borderId="0" xfId="0" applyNumberFormat="1" applyFont="1" applyAlignment="1" applyProtection="1">
      <alignment horizontal="center" vertical="center"/>
      <protection locked="0"/>
    </xf>
    <xf numFmtId="49" fontId="6" fillId="0" borderId="0" xfId="0" applyNumberFormat="1" applyFont="1" applyAlignment="1" applyProtection="1">
      <alignment horizontal="center" vertical="center"/>
      <protection locked="0"/>
    </xf>
    <xf numFmtId="7" fontId="6" fillId="0" borderId="0" xfId="0" applyNumberFormat="1" applyFont="1" applyAlignment="1" applyProtection="1">
      <alignment horizontal="center" vertical="center"/>
      <protection locked="0"/>
    </xf>
    <xf numFmtId="0" fontId="6" fillId="0" borderId="0" xfId="0" applyFont="1" applyAlignment="1" applyProtection="1">
      <alignment horizontal="center" vertical="center"/>
      <protection locked="0"/>
    </xf>
    <xf numFmtId="7" fontId="6" fillId="0" borderId="0" xfId="0" applyNumberFormat="1" applyFont="1" applyAlignment="1">
      <alignment horizontal="center" vertical="center"/>
    </xf>
    <xf numFmtId="7" fontId="6" fillId="0" borderId="0" xfId="0" applyNumberFormat="1" applyFont="1" applyAlignment="1">
      <alignment horizontal="right" vertical="center"/>
    </xf>
    <xf numFmtId="15" fontId="6" fillId="0" borderId="0" xfId="0" applyNumberFormat="1" applyFont="1" applyAlignment="1">
      <alignment horizontal="left" vertical="center"/>
    </xf>
    <xf numFmtId="0" fontId="14" fillId="9" borderId="20" xfId="0" applyFont="1" applyFill="1" applyBorder="1" applyAlignment="1">
      <alignment vertical="center"/>
    </xf>
    <xf numFmtId="0" fontId="14" fillId="9" borderId="21" xfId="0" applyFont="1" applyFill="1" applyBorder="1" applyAlignment="1">
      <alignment vertical="center"/>
    </xf>
    <xf numFmtId="7" fontId="14" fillId="9" borderId="21" xfId="0" applyNumberFormat="1" applyFont="1" applyFill="1" applyBorder="1" applyAlignment="1">
      <alignment vertical="center"/>
    </xf>
    <xf numFmtId="0" fontId="6" fillId="9" borderId="21" xfId="0" applyFont="1" applyFill="1" applyBorder="1" applyAlignment="1">
      <alignment vertical="center"/>
    </xf>
    <xf numFmtId="7" fontId="14" fillId="9" borderId="25" xfId="0" applyNumberFormat="1" applyFont="1" applyFill="1" applyBorder="1" applyAlignment="1">
      <alignment vertical="center"/>
    </xf>
    <xf numFmtId="0" fontId="14" fillId="0" borderId="0" xfId="0" applyFont="1" applyAlignment="1">
      <alignment vertical="center"/>
    </xf>
    <xf numFmtId="7" fontId="14" fillId="0" borderId="0" xfId="0" applyNumberFormat="1" applyFont="1" applyAlignment="1">
      <alignment vertical="center"/>
    </xf>
    <xf numFmtId="0" fontId="6" fillId="9" borderId="30" xfId="0" applyFont="1" applyFill="1" applyBorder="1" applyAlignment="1" applyProtection="1">
      <alignment vertical="center"/>
      <protection locked="0"/>
    </xf>
    <xf numFmtId="0" fontId="6" fillId="0" borderId="27" xfId="0" applyFont="1" applyBorder="1" applyAlignment="1">
      <alignment horizontal="right" vertical="center"/>
    </xf>
    <xf numFmtId="0" fontId="6" fillId="9" borderId="27" xfId="0" applyFont="1" applyFill="1" applyBorder="1" applyAlignment="1">
      <alignment horizontal="center" vertical="center"/>
    </xf>
    <xf numFmtId="8" fontId="6" fillId="0" borderId="44" xfId="0" applyNumberFormat="1" applyFont="1" applyBorder="1" applyAlignment="1">
      <alignment horizontal="right" vertical="center"/>
    </xf>
    <xf numFmtId="0" fontId="6" fillId="0" borderId="18" xfId="0" applyFont="1" applyBorder="1" applyAlignment="1">
      <alignment horizontal="right" vertical="center"/>
    </xf>
    <xf numFmtId="8" fontId="14" fillId="9" borderId="21" xfId="1" applyFont="1" applyFill="1" applyBorder="1" applyAlignment="1" applyProtection="1">
      <alignment horizontal="right" vertical="center"/>
    </xf>
    <xf numFmtId="8" fontId="14" fillId="9" borderId="25" xfId="1" applyFont="1" applyFill="1" applyBorder="1" applyAlignment="1" applyProtection="1">
      <alignment horizontal="right" vertical="center"/>
    </xf>
    <xf numFmtId="0" fontId="6" fillId="0" borderId="26" xfId="0" applyFont="1" applyBorder="1" applyAlignment="1">
      <alignment vertical="center"/>
    </xf>
    <xf numFmtId="0" fontId="14" fillId="0" borderId="8" xfId="0" applyFont="1" applyBorder="1" applyAlignment="1">
      <alignment vertical="center"/>
    </xf>
    <xf numFmtId="8" fontId="14" fillId="0" borderId="8" xfId="1" applyFont="1" applyFill="1" applyBorder="1" applyAlignment="1" applyProtection="1">
      <alignment horizontal="right" vertical="center"/>
    </xf>
    <xf numFmtId="8" fontId="14" fillId="0" borderId="16" xfId="1" applyFont="1" applyFill="1" applyBorder="1" applyAlignment="1" applyProtection="1">
      <alignment horizontal="right" vertical="center"/>
    </xf>
    <xf numFmtId="0" fontId="6" fillId="9" borderId="5" xfId="0" applyFont="1" applyFill="1" applyBorder="1" applyAlignment="1" applyProtection="1">
      <alignment vertical="center"/>
      <protection locked="0"/>
    </xf>
    <xf numFmtId="0" fontId="6" fillId="0" borderId="2" xfId="0" applyFont="1" applyBorder="1" applyAlignment="1">
      <alignment vertical="center"/>
    </xf>
    <xf numFmtId="7" fontId="6" fillId="0" borderId="36" xfId="0" applyNumberFormat="1" applyFont="1" applyBorder="1" applyAlignment="1">
      <alignment horizontal="center" vertical="center"/>
    </xf>
    <xf numFmtId="8" fontId="6" fillId="0" borderId="27" xfId="0" applyNumberFormat="1" applyFont="1" applyBorder="1" applyAlignment="1">
      <alignment horizontal="right" vertical="center"/>
    </xf>
    <xf numFmtId="8" fontId="6" fillId="0" borderId="44" xfId="0" applyNumberFormat="1" applyFont="1" applyBorder="1" applyAlignment="1">
      <alignment horizontal="center" vertical="center"/>
    </xf>
    <xf numFmtId="8" fontId="6" fillId="0" borderId="0" xfId="0" applyNumberFormat="1" applyFont="1" applyAlignment="1">
      <alignment horizontal="right" vertical="center"/>
    </xf>
    <xf numFmtId="0" fontId="6" fillId="0" borderId="10" xfId="0" applyFont="1" applyBorder="1" applyAlignment="1">
      <alignment vertical="center"/>
    </xf>
    <xf numFmtId="7" fontId="6" fillId="0" borderId="47" xfId="0" applyNumberFormat="1" applyFont="1" applyBorder="1" applyAlignment="1">
      <alignment horizontal="center" vertical="center"/>
    </xf>
    <xf numFmtId="8" fontId="6" fillId="0" borderId="46" xfId="0" applyNumberFormat="1" applyFont="1" applyBorder="1" applyAlignment="1">
      <alignment horizontal="right" vertical="center"/>
    </xf>
    <xf numFmtId="0" fontId="6" fillId="0" borderId="18" xfId="0" applyFont="1" applyBorder="1" applyAlignment="1">
      <alignment vertical="center"/>
    </xf>
    <xf numFmtId="8" fontId="14" fillId="0" borderId="0" xfId="1" applyFont="1" applyFill="1" applyBorder="1" applyAlignment="1" applyProtection="1">
      <alignment horizontal="right" vertical="center"/>
    </xf>
    <xf numFmtId="7" fontId="6" fillId="0" borderId="27" xfId="0" applyNumberFormat="1" applyFont="1" applyBorder="1" applyAlignment="1">
      <alignment horizontal="right" vertical="center"/>
    </xf>
    <xf numFmtId="0" fontId="6" fillId="9" borderId="46" xfId="0" applyFont="1" applyFill="1" applyBorder="1" applyAlignment="1" applyProtection="1">
      <alignment horizontal="center" vertical="center"/>
      <protection locked="0"/>
    </xf>
    <xf numFmtId="8" fontId="6" fillId="0" borderId="50" xfId="0" applyNumberFormat="1" applyFont="1" applyBorder="1" applyAlignment="1">
      <alignment horizontal="center" vertical="center"/>
    </xf>
    <xf numFmtId="0" fontId="6" fillId="0" borderId="18" xfId="0" applyFont="1" applyBorder="1" applyAlignment="1">
      <alignment horizontal="center" vertical="center"/>
    </xf>
    <xf numFmtId="0" fontId="6" fillId="0" borderId="0" xfId="0" applyFont="1" applyAlignment="1">
      <alignment horizontal="right" vertical="center"/>
    </xf>
    <xf numFmtId="8" fontId="6" fillId="0" borderId="10" xfId="0" applyNumberFormat="1" applyFont="1" applyBorder="1" applyAlignment="1">
      <alignment horizontal="right" vertical="center"/>
    </xf>
    <xf numFmtId="8" fontId="6" fillId="0" borderId="0" xfId="1" applyFont="1" applyBorder="1" applyAlignment="1" applyProtection="1">
      <alignment horizontal="right" vertical="center"/>
    </xf>
    <xf numFmtId="0" fontId="14" fillId="7" borderId="42" xfId="0" applyFont="1" applyFill="1" applyBorder="1" applyAlignment="1">
      <alignment horizontal="centerContinuous" vertical="center"/>
    </xf>
    <xf numFmtId="0" fontId="14" fillId="7" borderId="45" xfId="0" applyFont="1" applyFill="1" applyBorder="1" applyAlignment="1">
      <alignment horizontal="centerContinuous" vertical="center"/>
    </xf>
    <xf numFmtId="0" fontId="6" fillId="0" borderId="36" xfId="0" applyFont="1" applyBorder="1" applyAlignment="1">
      <alignment vertical="center"/>
    </xf>
    <xf numFmtId="0" fontId="6" fillId="9" borderId="43" xfId="0" applyFont="1" applyFill="1" applyBorder="1" applyAlignment="1" applyProtection="1">
      <alignment horizontal="centerContinuous" vertical="center"/>
      <protection locked="0"/>
    </xf>
    <xf numFmtId="0" fontId="6" fillId="9" borderId="36" xfId="0" applyFont="1" applyFill="1" applyBorder="1" applyAlignment="1">
      <alignment horizontal="centerContinuous" vertical="center"/>
    </xf>
    <xf numFmtId="0" fontId="6" fillId="0" borderId="27" xfId="0" applyFont="1" applyBorder="1" applyAlignment="1">
      <alignment vertical="center"/>
    </xf>
    <xf numFmtId="8" fontId="6" fillId="9" borderId="44" xfId="1" applyFont="1" applyFill="1" applyBorder="1" applyAlignment="1" applyProtection="1">
      <alignment horizontal="right" vertical="center"/>
      <protection locked="0"/>
    </xf>
    <xf numFmtId="0" fontId="14" fillId="7" borderId="49" xfId="0" applyFont="1" applyFill="1" applyBorder="1" applyAlignment="1">
      <alignment horizontal="center" vertical="center"/>
    </xf>
    <xf numFmtId="0" fontId="6" fillId="9" borderId="35" xfId="0" applyFont="1" applyFill="1" applyBorder="1" applyAlignment="1" applyProtection="1">
      <alignment horizontal="centerContinuous" vertical="center"/>
      <protection locked="0"/>
    </xf>
    <xf numFmtId="8" fontId="14" fillId="9" borderId="25" xfId="0" applyNumberFormat="1" applyFont="1" applyFill="1" applyBorder="1" applyAlignment="1">
      <alignment horizontal="right" vertical="center"/>
    </xf>
    <xf numFmtId="0" fontId="6" fillId="9" borderId="35" xfId="0" applyFont="1" applyFill="1" applyBorder="1" applyAlignment="1">
      <alignment horizontal="centerContinuous" vertical="center"/>
    </xf>
    <xf numFmtId="0" fontId="6" fillId="9" borderId="36" xfId="0" applyFont="1" applyFill="1" applyBorder="1" applyAlignment="1" applyProtection="1">
      <alignment horizontal="centerContinuous" vertical="center"/>
      <protection locked="0"/>
    </xf>
    <xf numFmtId="0" fontId="6" fillId="7" borderId="4" xfId="0" applyFont="1" applyFill="1" applyBorder="1" applyAlignment="1">
      <alignment vertical="center"/>
    </xf>
    <xf numFmtId="8" fontId="14" fillId="0" borderId="0" xfId="0" applyNumberFormat="1" applyFont="1" applyAlignment="1">
      <alignment horizontal="right" vertical="center"/>
    </xf>
    <xf numFmtId="8" fontId="6" fillId="9" borderId="50" xfId="1" applyFont="1" applyFill="1" applyBorder="1" applyAlignment="1" applyProtection="1">
      <alignment horizontal="right" vertical="center"/>
      <protection locked="0"/>
    </xf>
    <xf numFmtId="8" fontId="6" fillId="0" borderId="18" xfId="1" applyFont="1" applyBorder="1" applyAlignment="1" applyProtection="1">
      <alignment horizontal="right" vertical="center"/>
    </xf>
    <xf numFmtId="0" fontId="14" fillId="7" borderId="4" xfId="0" applyFont="1" applyFill="1" applyBorder="1" applyAlignment="1">
      <alignment horizontal="centerContinuous" vertical="center"/>
    </xf>
    <xf numFmtId="0" fontId="6" fillId="7" borderId="4" xfId="0" applyFont="1" applyFill="1" applyBorder="1" applyAlignment="1">
      <alignment horizontal="centerContinuous" vertical="center"/>
    </xf>
    <xf numFmtId="8" fontId="14" fillId="0" borderId="18" xfId="1" applyFont="1" applyBorder="1" applyAlignment="1" applyProtection="1">
      <alignment horizontal="right" vertical="center"/>
    </xf>
    <xf numFmtId="15" fontId="7" fillId="0" borderId="0" xfId="0" applyNumberFormat="1" applyFont="1" applyAlignment="1">
      <alignment vertical="center"/>
    </xf>
    <xf numFmtId="7" fontId="7" fillId="0" borderId="0" xfId="0" applyNumberFormat="1" applyFont="1" applyAlignment="1">
      <alignment vertical="center"/>
    </xf>
    <xf numFmtId="0" fontId="19" fillId="0" borderId="0" xfId="0" applyFont="1" applyAlignment="1">
      <alignment horizontal="centerContinuous" vertical="center"/>
    </xf>
    <xf numFmtId="0" fontId="7" fillId="0" borderId="0" xfId="0" applyFont="1" applyAlignment="1">
      <alignment horizontal="centerContinuous" vertical="center"/>
    </xf>
    <xf numFmtId="0" fontId="8" fillId="3" borderId="20" xfId="0" applyFont="1" applyFill="1" applyBorder="1" applyAlignment="1">
      <alignment vertical="center"/>
    </xf>
    <xf numFmtId="0" fontId="8" fillId="3" borderId="21" xfId="0" applyFont="1" applyFill="1" applyBorder="1" applyAlignment="1">
      <alignment vertical="center"/>
    </xf>
    <xf numFmtId="7" fontId="8" fillId="3" borderId="21" xfId="0" applyNumberFormat="1" applyFont="1" applyFill="1" applyBorder="1" applyAlignment="1">
      <alignment vertical="center"/>
    </xf>
    <xf numFmtId="0" fontId="7" fillId="3" borderId="21" xfId="0" applyFont="1" applyFill="1" applyBorder="1" applyAlignment="1">
      <alignment vertical="center"/>
    </xf>
    <xf numFmtId="7" fontId="8" fillId="3" borderId="25" xfId="0" applyNumberFormat="1" applyFont="1" applyFill="1" applyBorder="1" applyAlignment="1">
      <alignment horizontal="right" vertical="center"/>
    </xf>
    <xf numFmtId="14" fontId="8" fillId="0" borderId="0" xfId="0" applyNumberFormat="1" applyFont="1" applyAlignment="1">
      <alignment horizontal="centerContinuous" vertical="center"/>
    </xf>
    <xf numFmtId="0" fontId="13" fillId="0" borderId="0" xfId="0" applyFont="1" applyAlignment="1">
      <alignment vertical="center"/>
    </xf>
    <xf numFmtId="15" fontId="13" fillId="0" borderId="0" xfId="0" applyNumberFormat="1" applyFont="1" applyAlignment="1">
      <alignment horizontal="centerContinuous" vertical="center"/>
    </xf>
    <xf numFmtId="7" fontId="13" fillId="0" borderId="0" xfId="0" applyNumberFormat="1" applyFont="1" applyAlignment="1">
      <alignment horizontal="centerContinuous" vertical="center"/>
    </xf>
    <xf numFmtId="0" fontId="13" fillId="0" borderId="0" xfId="0" applyFont="1" applyAlignment="1">
      <alignment horizontal="centerContinuous" vertical="center"/>
    </xf>
    <xf numFmtId="0" fontId="13" fillId="0" borderId="0" xfId="0" applyFont="1" applyAlignment="1" applyProtection="1">
      <alignment horizontal="centerContinuous" vertical="center"/>
      <protection locked="0"/>
    </xf>
    <xf numFmtId="15" fontId="7" fillId="0" borderId="0" xfId="0" applyNumberFormat="1" applyFont="1" applyAlignment="1" applyProtection="1">
      <alignment vertical="center"/>
      <protection locked="0"/>
    </xf>
    <xf numFmtId="7" fontId="7" fillId="0" borderId="0" xfId="0" applyNumberFormat="1" applyFont="1" applyAlignment="1" applyProtection="1">
      <alignment vertical="center"/>
      <protection locked="0"/>
    </xf>
    <xf numFmtId="2" fontId="7" fillId="0" borderId="0" xfId="0" applyNumberFormat="1" applyFont="1" applyAlignment="1" applyProtection="1">
      <alignment vertical="center"/>
      <protection locked="0"/>
    </xf>
    <xf numFmtId="0" fontId="6" fillId="0" borderId="0" xfId="0" applyFont="1" applyAlignment="1">
      <alignment horizontal="left" vertical="center"/>
    </xf>
    <xf numFmtId="0" fontId="6" fillId="0" borderId="0" xfId="0" applyFont="1" applyAlignment="1" applyProtection="1">
      <alignment vertical="center"/>
      <protection locked="0"/>
    </xf>
    <xf numFmtId="0" fontId="7" fillId="0" borderId="0" xfId="0" applyFont="1" applyAlignment="1">
      <alignment horizontal="left" vertical="center"/>
    </xf>
    <xf numFmtId="0" fontId="7" fillId="0" borderId="0" xfId="0" applyFont="1" applyAlignment="1">
      <alignment horizontal="center" vertical="center"/>
    </xf>
    <xf numFmtId="0" fontId="7" fillId="0" borderId="0" xfId="0" applyFont="1" applyAlignment="1">
      <alignment horizontal="right" vertical="center"/>
    </xf>
    <xf numFmtId="0" fontId="7" fillId="0" borderId="0" xfId="0" applyFont="1" applyAlignment="1" applyProtection="1">
      <alignment horizontal="center" vertical="center"/>
      <protection locked="0"/>
    </xf>
    <xf numFmtId="164" fontId="6" fillId="0" borderId="0" xfId="0" applyNumberFormat="1" applyFont="1" applyAlignment="1">
      <alignment vertical="center"/>
    </xf>
    <xf numFmtId="164" fontId="6" fillId="0" borderId="0" xfId="0" applyNumberFormat="1" applyFont="1" applyAlignment="1">
      <alignment horizontal="right" vertical="center"/>
    </xf>
    <xf numFmtId="164" fontId="6" fillId="0" borderId="0" xfId="0" applyNumberFormat="1" applyFont="1" applyAlignment="1" applyProtection="1">
      <alignment horizontal="right" vertical="center"/>
      <protection locked="0"/>
    </xf>
    <xf numFmtId="2" fontId="7" fillId="0" borderId="0" xfId="0" applyNumberFormat="1" applyFont="1" applyAlignment="1">
      <alignment vertical="center"/>
    </xf>
    <xf numFmtId="0" fontId="6" fillId="0" borderId="1" xfId="0" applyFont="1" applyBorder="1" applyAlignment="1">
      <alignment vertical="center"/>
    </xf>
    <xf numFmtId="0" fontId="6" fillId="0" borderId="16" xfId="0" applyFont="1" applyBorder="1" applyAlignment="1">
      <alignment vertical="center"/>
    </xf>
    <xf numFmtId="0" fontId="6" fillId="9" borderId="5" xfId="0" applyFont="1" applyFill="1" applyBorder="1" applyAlignment="1" applyProtection="1">
      <alignment horizontal="center" vertical="center"/>
      <protection locked="0"/>
    </xf>
    <xf numFmtId="0" fontId="6" fillId="9" borderId="13" xfId="0" applyFont="1" applyFill="1" applyBorder="1" applyAlignment="1" applyProtection="1">
      <alignment horizontal="center" vertical="center"/>
      <protection locked="0"/>
    </xf>
    <xf numFmtId="0" fontId="6" fillId="9" borderId="2" xfId="0" applyFont="1" applyFill="1" applyBorder="1" applyAlignment="1" applyProtection="1">
      <alignment horizontal="center" vertical="center"/>
      <protection locked="0"/>
    </xf>
    <xf numFmtId="15" fontId="6" fillId="9" borderId="32" xfId="0" applyNumberFormat="1" applyFont="1" applyFill="1" applyBorder="1" applyAlignment="1" applyProtection="1">
      <alignment horizontal="left" vertical="center"/>
      <protection locked="0"/>
    </xf>
    <xf numFmtId="1" fontId="6" fillId="9" borderId="38" xfId="0" applyNumberFormat="1" applyFont="1" applyFill="1" applyBorder="1" applyAlignment="1" applyProtection="1">
      <alignment horizontal="center" vertical="center"/>
      <protection locked="0"/>
    </xf>
    <xf numFmtId="7" fontId="6" fillId="9" borderId="38" xfId="0" applyNumberFormat="1" applyFont="1" applyFill="1" applyBorder="1" applyAlignment="1" applyProtection="1">
      <alignment horizontal="center" vertical="center"/>
      <protection locked="0"/>
    </xf>
    <xf numFmtId="0" fontId="6" fillId="9" borderId="38" xfId="0" applyFont="1" applyFill="1" applyBorder="1" applyAlignment="1" applyProtection="1">
      <alignment horizontal="center" vertical="center"/>
      <protection locked="0"/>
    </xf>
    <xf numFmtId="7" fontId="6" fillId="0" borderId="38" xfId="0" applyNumberFormat="1" applyFont="1" applyBorder="1" applyAlignment="1">
      <alignment horizontal="center" vertical="center"/>
    </xf>
    <xf numFmtId="7" fontId="6" fillId="0" borderId="51" xfId="0" applyNumberFormat="1" applyFont="1" applyBorder="1" applyAlignment="1">
      <alignment horizontal="right" vertical="center"/>
    </xf>
    <xf numFmtId="0" fontId="8" fillId="0" borderId="16" xfId="0" applyFont="1" applyBorder="1" applyAlignment="1">
      <alignment horizontal="right" vertical="center"/>
    </xf>
    <xf numFmtId="14" fontId="8" fillId="0" borderId="16" xfId="0" applyNumberFormat="1" applyFont="1" applyBorder="1" applyAlignment="1" applyProtection="1">
      <alignment horizontal="center" vertical="center"/>
      <protection locked="0"/>
    </xf>
    <xf numFmtId="0" fontId="10" fillId="0" borderId="16" xfId="0" applyFont="1" applyBorder="1" applyAlignment="1">
      <alignment vertical="center"/>
    </xf>
    <xf numFmtId="0" fontId="10" fillId="0" borderId="16" xfId="0" applyFont="1" applyBorder="1" applyAlignment="1" applyProtection="1">
      <alignment horizontal="center" vertical="center"/>
      <protection locked="0"/>
    </xf>
    <xf numFmtId="0" fontId="14" fillId="7" borderId="1" xfId="0" applyFont="1" applyFill="1" applyBorder="1" applyAlignment="1">
      <alignment horizontal="center" vertical="center"/>
    </xf>
    <xf numFmtId="0" fontId="6" fillId="0" borderId="21" xfId="0" applyFont="1" applyBorder="1" applyAlignment="1">
      <alignment vertical="center"/>
    </xf>
    <xf numFmtId="0" fontId="14" fillId="7" borderId="1" xfId="0" applyFont="1" applyFill="1" applyBorder="1" applyAlignment="1">
      <alignment vertical="center"/>
    </xf>
    <xf numFmtId="0" fontId="14" fillId="0" borderId="21" xfId="0" applyFont="1" applyBorder="1" applyAlignment="1">
      <alignment vertical="center"/>
    </xf>
    <xf numFmtId="0" fontId="6" fillId="6" borderId="2" xfId="0" applyFont="1" applyFill="1" applyBorder="1" applyAlignment="1" applyProtection="1">
      <alignment horizontal="centerContinuous" vertical="center"/>
      <protection locked="0"/>
    </xf>
    <xf numFmtId="0" fontId="6" fillId="6" borderId="36" xfId="0" applyFont="1" applyFill="1" applyBorder="1" applyAlignment="1">
      <alignment horizontal="centerContinuous" vertical="center"/>
    </xf>
    <xf numFmtId="0" fontId="6" fillId="6" borderId="2" xfId="0" applyFont="1" applyFill="1" applyBorder="1" applyAlignment="1">
      <alignment horizontal="centerContinuous" vertical="center"/>
    </xf>
    <xf numFmtId="0" fontId="6" fillId="6" borderId="35" xfId="0" applyFont="1" applyFill="1" applyBorder="1" applyAlignment="1" applyProtection="1">
      <alignment horizontal="centerContinuous" vertical="center"/>
      <protection locked="0"/>
    </xf>
    <xf numFmtId="0" fontId="6" fillId="0" borderId="47" xfId="0" applyFont="1" applyBorder="1" applyAlignment="1">
      <alignment vertical="center"/>
    </xf>
    <xf numFmtId="0" fontId="6" fillId="7" borderId="45" xfId="0" applyFont="1" applyFill="1" applyBorder="1" applyAlignment="1">
      <alignment vertical="center"/>
    </xf>
    <xf numFmtId="164" fontId="8" fillId="9" borderId="1" xfId="0" applyNumberFormat="1" applyFont="1" applyFill="1" applyBorder="1" applyProtection="1">
      <protection locked="0"/>
    </xf>
    <xf numFmtId="0" fontId="8" fillId="7" borderId="21" xfId="0" applyFont="1" applyFill="1" applyBorder="1"/>
    <xf numFmtId="0" fontId="7" fillId="0" borderId="1" xfId="0" applyFont="1" applyBorder="1" applyAlignment="1">
      <alignment horizontal="centerContinuous"/>
    </xf>
    <xf numFmtId="164" fontId="7" fillId="0" borderId="1" xfId="0" applyNumberFormat="1" applyFont="1" applyBorder="1" applyAlignment="1">
      <alignment horizontal="centerContinuous"/>
    </xf>
    <xf numFmtId="0" fontId="22" fillId="0" borderId="1" xfId="0" applyFont="1" applyBorder="1" applyAlignment="1">
      <alignment horizontal="centerContinuous"/>
    </xf>
    <xf numFmtId="0" fontId="7" fillId="0" borderId="36" xfId="0" applyFont="1" applyBorder="1" applyAlignment="1">
      <alignment vertical="top"/>
    </xf>
    <xf numFmtId="49" fontId="8" fillId="9" borderId="16" xfId="0" applyNumberFormat="1" applyFont="1" applyFill="1" applyBorder="1" applyAlignment="1" applyProtection="1">
      <alignment horizontal="center"/>
      <protection locked="0"/>
    </xf>
    <xf numFmtId="8" fontId="6" fillId="6" borderId="27" xfId="1" applyFont="1" applyFill="1" applyBorder="1" applyAlignment="1">
      <alignment horizontal="center" vertical="center"/>
    </xf>
    <xf numFmtId="7" fontId="6" fillId="6" borderId="27" xfId="0" applyNumberFormat="1" applyFont="1" applyFill="1" applyBorder="1" applyAlignment="1">
      <alignment horizontal="center" vertical="center"/>
    </xf>
    <xf numFmtId="0" fontId="8" fillId="0" borderId="0" xfId="0" applyFont="1" applyAlignment="1">
      <alignment horizontal="center" vertical="center"/>
    </xf>
    <xf numFmtId="0" fontId="28" fillId="0" borderId="0" xfId="0" applyFont="1"/>
    <xf numFmtId="0" fontId="28" fillId="0" borderId="0" xfId="0" applyFont="1" applyProtection="1">
      <protection locked="0"/>
    </xf>
    <xf numFmtId="0" fontId="28" fillId="0" borderId="0" xfId="0" applyFont="1" applyAlignment="1" applyProtection="1">
      <alignment horizontal="center"/>
      <protection locked="0"/>
    </xf>
    <xf numFmtId="0" fontId="28" fillId="0" borderId="0" xfId="0" applyFont="1" applyAlignment="1">
      <alignment horizontal="right"/>
    </xf>
    <xf numFmtId="0" fontId="28" fillId="0" borderId="0" xfId="0" applyFont="1" applyAlignment="1">
      <alignment horizontal="center"/>
    </xf>
    <xf numFmtId="164" fontId="28" fillId="0" borderId="0" xfId="0" applyNumberFormat="1" applyFont="1" applyAlignment="1">
      <alignment horizontal="right"/>
    </xf>
    <xf numFmtId="164" fontId="28" fillId="0" borderId="0" xfId="0" applyNumberFormat="1" applyFont="1" applyAlignment="1" applyProtection="1">
      <alignment horizontal="right"/>
      <protection locked="0"/>
    </xf>
    <xf numFmtId="0" fontId="29" fillId="0" borderId="0" xfId="0" applyFont="1"/>
    <xf numFmtId="0" fontId="31" fillId="0" borderId="0" xfId="0" applyFont="1"/>
    <xf numFmtId="0" fontId="31" fillId="0" borderId="0" xfId="0" applyFont="1" applyProtection="1">
      <protection locked="0"/>
    </xf>
    <xf numFmtId="0" fontId="31" fillId="0" borderId="0" xfId="0" applyFont="1" applyAlignment="1">
      <alignment horizontal="center"/>
    </xf>
    <xf numFmtId="164" fontId="31" fillId="0" borderId="0" xfId="0" applyNumberFormat="1" applyFont="1" applyAlignment="1">
      <alignment horizontal="right"/>
    </xf>
    <xf numFmtId="0" fontId="31" fillId="0" borderId="27" xfId="0" applyFont="1" applyBorder="1"/>
    <xf numFmtId="0" fontId="33" fillId="0" borderId="0" xfId="0" applyFont="1"/>
    <xf numFmtId="164" fontId="31" fillId="0" borderId="27" xfId="0" applyNumberFormat="1" applyFont="1" applyBorder="1"/>
    <xf numFmtId="0" fontId="34" fillId="0" borderId="0" xfId="0" applyFont="1"/>
    <xf numFmtId="0" fontId="31" fillId="0" borderId="27" xfId="0" applyFont="1" applyBorder="1" applyAlignment="1">
      <alignment horizontal="center"/>
    </xf>
    <xf numFmtId="8" fontId="31" fillId="0" borderId="27" xfId="1" applyFont="1" applyBorder="1"/>
    <xf numFmtId="0" fontId="22" fillId="9" borderId="27" xfId="0" applyFont="1" applyFill="1" applyBorder="1" applyAlignment="1" applyProtection="1">
      <alignment horizontal="centerContinuous"/>
      <protection locked="0"/>
    </xf>
    <xf numFmtId="0" fontId="31" fillId="9" borderId="27" xfId="0" applyFont="1" applyFill="1" applyBorder="1" applyAlignment="1">
      <alignment horizontal="centerContinuous"/>
    </xf>
    <xf numFmtId="0" fontId="22" fillId="9" borderId="27" xfId="0" applyFont="1" applyFill="1" applyBorder="1" applyAlignment="1">
      <alignment horizontal="centerContinuous"/>
    </xf>
    <xf numFmtId="0" fontId="31" fillId="13" borderId="0" xfId="0" applyFont="1" applyFill="1"/>
    <xf numFmtId="0" fontId="22" fillId="0" borderId="0" xfId="0" applyFont="1" applyAlignment="1">
      <alignment horizontal="center"/>
    </xf>
    <xf numFmtId="164" fontId="31" fillId="0" borderId="0" xfId="0" applyNumberFormat="1" applyFont="1"/>
    <xf numFmtId="164" fontId="31" fillId="0" borderId="0" xfId="0" applyNumberFormat="1" applyFont="1" applyProtection="1">
      <protection locked="0"/>
    </xf>
    <xf numFmtId="0" fontId="22" fillId="9" borderId="46" xfId="0" applyFont="1" applyFill="1" applyBorder="1" applyAlignment="1">
      <alignment horizontal="center"/>
    </xf>
    <xf numFmtId="0" fontId="22" fillId="9" borderId="27" xfId="0" applyFont="1" applyFill="1" applyBorder="1" applyAlignment="1">
      <alignment horizontal="center"/>
    </xf>
    <xf numFmtId="164" fontId="31" fillId="13" borderId="0" xfId="0" applyNumberFormat="1" applyFont="1" applyFill="1"/>
    <xf numFmtId="0" fontId="32" fillId="9" borderId="27" xfId="0" applyFont="1" applyFill="1" applyBorder="1" applyAlignment="1">
      <alignment horizontal="center"/>
    </xf>
    <xf numFmtId="0" fontId="35" fillId="0" borderId="43" xfId="0" applyFont="1" applyBorder="1" applyAlignment="1">
      <alignment horizontal="centerContinuous" vertical="top" wrapText="1"/>
    </xf>
    <xf numFmtId="0" fontId="35" fillId="0" borderId="48" xfId="0" applyFont="1" applyBorder="1" applyAlignment="1">
      <alignment horizontal="centerContinuous" vertical="top" wrapText="1"/>
    </xf>
    <xf numFmtId="0" fontId="28" fillId="0" borderId="0" xfId="0" applyFont="1" applyAlignment="1">
      <alignment horizontal="center" vertical="center"/>
    </xf>
    <xf numFmtId="0" fontId="28" fillId="0" borderId="27" xfId="0" applyFont="1" applyBorder="1" applyAlignment="1">
      <alignment horizontal="center" vertical="center"/>
    </xf>
    <xf numFmtId="0" fontId="8" fillId="0" borderId="27" xfId="0" applyFont="1" applyBorder="1" applyAlignment="1">
      <alignment horizontal="center" vertical="center" wrapText="1"/>
    </xf>
    <xf numFmtId="15" fontId="28" fillId="0" borderId="27" xfId="0" applyNumberFormat="1" applyFont="1" applyBorder="1" applyAlignment="1">
      <alignment horizontal="center" vertical="center"/>
    </xf>
    <xf numFmtId="167" fontId="8" fillId="7" borderId="21" xfId="0" quotePrefix="1" applyNumberFormat="1" applyFont="1" applyFill="1" applyBorder="1" applyAlignment="1">
      <alignment horizontal="right"/>
    </xf>
    <xf numFmtId="0" fontId="30" fillId="9" borderId="27" xfId="0" applyFont="1" applyFill="1" applyBorder="1" applyAlignment="1">
      <alignment horizontal="center" vertical="center"/>
    </xf>
    <xf numFmtId="0" fontId="36" fillId="7" borderId="35" xfId="0" applyFont="1" applyFill="1" applyBorder="1" applyAlignment="1">
      <alignment horizontal="centerContinuous" vertical="top" wrapText="1"/>
    </xf>
    <xf numFmtId="0" fontId="27" fillId="0" borderId="48" xfId="0" applyFont="1" applyBorder="1" applyAlignment="1">
      <alignment horizontal="centerContinuous" vertical="top" wrapText="1"/>
    </xf>
    <xf numFmtId="0" fontId="27" fillId="0" borderId="37" xfId="0" applyFont="1" applyBorder="1" applyAlignment="1">
      <alignment horizontal="centerContinuous" vertical="top" wrapText="1"/>
    </xf>
    <xf numFmtId="0" fontId="9" fillId="0" borderId="29" xfId="0" applyFont="1" applyBorder="1" applyAlignment="1">
      <alignment horizontal="centerContinuous" vertical="top" wrapText="1"/>
    </xf>
    <xf numFmtId="0" fontId="9" fillId="0" borderId="31" xfId="0" applyFont="1" applyBorder="1" applyAlignment="1">
      <alignment horizontal="centerContinuous" vertical="top" wrapText="1"/>
    </xf>
    <xf numFmtId="0" fontId="7" fillId="0" borderId="38" xfId="0" applyFont="1" applyBorder="1" applyAlignment="1">
      <alignment horizontal="centerContinuous" vertical="top" wrapText="1"/>
    </xf>
    <xf numFmtId="0" fontId="7" fillId="0" borderId="46" xfId="0" applyFont="1" applyBorder="1" applyAlignment="1">
      <alignment horizontal="centerContinuous" vertical="top" wrapText="1"/>
    </xf>
    <xf numFmtId="0" fontId="7" fillId="0" borderId="35" xfId="0" applyFont="1" applyBorder="1" applyAlignment="1">
      <alignment vertical="center"/>
    </xf>
    <xf numFmtId="0" fontId="38" fillId="0" borderId="32" xfId="3" applyFont="1" applyBorder="1" applyAlignment="1">
      <alignment horizontal="left" vertical="center"/>
    </xf>
    <xf numFmtId="0" fontId="39" fillId="14" borderId="0" xfId="0" applyFont="1" applyFill="1" applyAlignment="1">
      <alignment horizontal="centerContinuous" vertical="center"/>
    </xf>
    <xf numFmtId="0" fontId="40" fillId="14" borderId="0" xfId="0" applyFont="1" applyFill="1" applyAlignment="1">
      <alignment horizontal="centerContinuous" vertical="center"/>
    </xf>
    <xf numFmtId="0" fontId="28" fillId="0" borderId="0" xfId="0" applyFont="1" applyBorder="1"/>
    <xf numFmtId="0" fontId="42" fillId="9" borderId="0" xfId="0" applyFont="1" applyFill="1" applyBorder="1" applyAlignment="1">
      <alignment horizontal="center"/>
    </xf>
    <xf numFmtId="0" fontId="28" fillId="0" borderId="0" xfId="0" applyFont="1" applyFill="1"/>
    <xf numFmtId="0" fontId="0" fillId="0" borderId="0" xfId="0" applyFill="1"/>
    <xf numFmtId="0" fontId="30" fillId="0" borderId="0" xfId="0" applyFont="1" applyFill="1" applyBorder="1" applyAlignment="1" applyProtection="1">
      <alignment horizontal="center"/>
      <protection locked="0"/>
    </xf>
    <xf numFmtId="0" fontId="28" fillId="0" borderId="0" xfId="0" applyFont="1" applyFill="1" applyBorder="1" applyAlignment="1">
      <alignment horizontal="center"/>
    </xf>
    <xf numFmtId="0" fontId="28" fillId="0" borderId="0" xfId="0" applyFont="1" applyFill="1" applyAlignment="1">
      <alignment horizontal="center"/>
    </xf>
    <xf numFmtId="0" fontId="43" fillId="9" borderId="0" xfId="0" applyFont="1" applyFill="1" applyBorder="1" applyAlignment="1">
      <alignment horizontal="center"/>
    </xf>
    <xf numFmtId="0" fontId="42" fillId="9" borderId="29" xfId="0" applyFont="1" applyFill="1" applyBorder="1" applyAlignment="1">
      <alignment horizontal="center"/>
    </xf>
    <xf numFmtId="0" fontId="42" fillId="9" borderId="48" xfId="0" applyFont="1" applyFill="1" applyBorder="1" applyAlignment="1">
      <alignment horizontal="center"/>
    </xf>
    <xf numFmtId="0" fontId="42" fillId="9" borderId="52" xfId="0" applyFont="1" applyFill="1" applyBorder="1" applyAlignment="1">
      <alignment horizontal="center"/>
    </xf>
    <xf numFmtId="164" fontId="41" fillId="15" borderId="43" xfId="0" applyNumberFormat="1" applyFont="1" applyFill="1" applyBorder="1" applyAlignment="1">
      <alignment horizontal="right"/>
    </xf>
    <xf numFmtId="164" fontId="41" fillId="16" borderId="43" xfId="0" applyNumberFormat="1" applyFont="1" applyFill="1" applyBorder="1" applyAlignment="1">
      <alignment horizontal="right"/>
    </xf>
    <xf numFmtId="0" fontId="41" fillId="15" borderId="10" xfId="0" applyFont="1" applyFill="1" applyBorder="1"/>
    <xf numFmtId="0" fontId="41" fillId="16" borderId="10" xfId="0" applyFont="1" applyFill="1" applyBorder="1"/>
    <xf numFmtId="0" fontId="41" fillId="15" borderId="43" xfId="0" applyFont="1" applyFill="1" applyBorder="1" applyAlignment="1">
      <alignment horizontal="center"/>
    </xf>
    <xf numFmtId="0" fontId="41" fillId="16" borderId="43" xfId="0" applyFont="1" applyFill="1" applyBorder="1" applyAlignment="1">
      <alignment horizontal="center"/>
    </xf>
    <xf numFmtId="0" fontId="42" fillId="9" borderId="10" xfId="0" applyFont="1" applyFill="1" applyBorder="1" applyAlignment="1">
      <alignment horizontal="center"/>
    </xf>
    <xf numFmtId="0" fontId="41" fillId="6" borderId="10" xfId="0" applyFont="1" applyFill="1" applyBorder="1"/>
    <xf numFmtId="164" fontId="41" fillId="6" borderId="43" xfId="0" applyNumberFormat="1" applyFont="1" applyFill="1" applyBorder="1"/>
    <xf numFmtId="0" fontId="41" fillId="6" borderId="43" xfId="0" applyFont="1" applyFill="1" applyBorder="1" applyAlignment="1">
      <alignment horizontal="center"/>
    </xf>
    <xf numFmtId="0" fontId="41" fillId="17" borderId="10" xfId="0" applyFont="1" applyFill="1" applyBorder="1"/>
    <xf numFmtId="164" fontId="41" fillId="17" borderId="43" xfId="0" applyNumberFormat="1" applyFont="1" applyFill="1" applyBorder="1" applyAlignment="1">
      <alignment horizontal="right"/>
    </xf>
    <xf numFmtId="0" fontId="41" fillId="17" borderId="43" xfId="0" applyFont="1" applyFill="1" applyBorder="1" applyAlignment="1">
      <alignment horizontal="center"/>
    </xf>
    <xf numFmtId="164" fontId="41" fillId="6" borderId="43" xfId="0" applyNumberFormat="1" applyFont="1" applyFill="1" applyBorder="1" applyAlignment="1">
      <alignment horizontal="right"/>
    </xf>
    <xf numFmtId="0" fontId="41" fillId="17" borderId="47" xfId="0" applyFont="1" applyFill="1" applyBorder="1"/>
    <xf numFmtId="164" fontId="41" fillId="17" borderId="47" xfId="0" applyNumberFormat="1" applyFont="1" applyFill="1" applyBorder="1" applyAlignment="1">
      <alignment horizontal="right"/>
    </xf>
    <xf numFmtId="164" fontId="41" fillId="17" borderId="10" xfId="0" applyNumberFormat="1" applyFont="1" applyFill="1" applyBorder="1" applyAlignment="1">
      <alignment horizontal="right"/>
    </xf>
    <xf numFmtId="0" fontId="41" fillId="16" borderId="47" xfId="0" applyFont="1" applyFill="1" applyBorder="1"/>
    <xf numFmtId="164" fontId="41" fillId="16" borderId="47" xfId="0" applyNumberFormat="1" applyFont="1" applyFill="1" applyBorder="1" applyAlignment="1">
      <alignment horizontal="right"/>
    </xf>
    <xf numFmtId="164" fontId="41" fillId="16" borderId="10" xfId="0" applyNumberFormat="1" applyFont="1" applyFill="1" applyBorder="1" applyAlignment="1">
      <alignment horizontal="right"/>
    </xf>
    <xf numFmtId="164" fontId="41" fillId="17" borderId="10" xfId="0" applyNumberFormat="1" applyFont="1" applyFill="1" applyBorder="1"/>
    <xf numFmtId="164" fontId="41" fillId="16" borderId="10" xfId="0" applyNumberFormat="1" applyFont="1" applyFill="1" applyBorder="1"/>
    <xf numFmtId="164" fontId="41" fillId="17" borderId="47" xfId="0" applyNumberFormat="1" applyFont="1" applyFill="1" applyBorder="1"/>
    <xf numFmtId="164" fontId="41" fillId="16" borderId="47" xfId="0" applyNumberFormat="1" applyFont="1" applyFill="1" applyBorder="1"/>
    <xf numFmtId="164" fontId="41" fillId="17" borderId="43" xfId="0" applyNumberFormat="1" applyFont="1" applyFill="1" applyBorder="1"/>
    <xf numFmtId="0" fontId="30" fillId="9" borderId="43" xfId="0" applyFont="1" applyFill="1" applyBorder="1" applyAlignment="1">
      <alignment horizontal="center"/>
    </xf>
    <xf numFmtId="0" fontId="14" fillId="7" borderId="7" xfId="0" applyFont="1" applyFill="1" applyBorder="1" applyAlignment="1">
      <alignment horizontal="left" vertical="center"/>
    </xf>
    <xf numFmtId="0" fontId="14" fillId="7" borderId="3" xfId="0" applyFont="1" applyFill="1" applyBorder="1" applyAlignment="1">
      <alignment horizontal="left" vertical="center"/>
    </xf>
    <xf numFmtId="0" fontId="6" fillId="9" borderId="35" xfId="0" applyFont="1" applyFill="1" applyBorder="1" applyAlignment="1" applyProtection="1">
      <alignment horizontal="left" vertical="center"/>
      <protection locked="0"/>
    </xf>
    <xf numFmtId="0" fontId="6" fillId="9" borderId="36" xfId="0" applyFont="1" applyFill="1" applyBorder="1" applyAlignment="1">
      <alignment horizontal="left" vertical="center"/>
    </xf>
    <xf numFmtId="0" fontId="6" fillId="9" borderId="35" xfId="0" applyFont="1" applyFill="1" applyBorder="1" applyAlignment="1" applyProtection="1">
      <alignment vertical="center"/>
      <protection locked="0"/>
    </xf>
    <xf numFmtId="0" fontId="6" fillId="9" borderId="36" xfId="0" applyFont="1" applyFill="1" applyBorder="1" applyAlignment="1">
      <alignment vertical="center"/>
    </xf>
    <xf numFmtId="167" fontId="6" fillId="9" borderId="27" xfId="0" applyNumberFormat="1" applyFont="1" applyFill="1" applyBorder="1" applyAlignment="1" applyProtection="1">
      <alignment horizontal="center" vertical="center"/>
      <protection locked="0"/>
    </xf>
    <xf numFmtId="0" fontId="7" fillId="0" borderId="46" xfId="0" applyFont="1" applyBorder="1" applyAlignment="1">
      <alignment horizontal="left" vertical="top"/>
    </xf>
    <xf numFmtId="0" fontId="44" fillId="0" borderId="0" xfId="0" applyFont="1" applyAlignment="1">
      <alignment vertical="center"/>
    </xf>
    <xf numFmtId="0" fontId="7" fillId="6" borderId="37" xfId="0" applyFont="1" applyFill="1" applyBorder="1" applyAlignment="1">
      <alignment horizontal="left" vertical="top"/>
    </xf>
    <xf numFmtId="0" fontId="11" fillId="6" borderId="31" xfId="0" applyFont="1" applyFill="1" applyBorder="1" applyAlignment="1">
      <alignment horizontal="center" vertical="top" wrapText="1"/>
    </xf>
    <xf numFmtId="0" fontId="16" fillId="9" borderId="27" xfId="0" applyFont="1" applyFill="1" applyBorder="1" applyAlignment="1">
      <alignment horizontal="centerContinuous" vertical="center" wrapText="1"/>
    </xf>
    <xf numFmtId="0" fontId="16" fillId="9" borderId="27" xfId="0" applyFont="1" applyFill="1" applyBorder="1" applyAlignment="1">
      <alignment horizontal="centerContinuous" vertical="top" wrapText="1"/>
    </xf>
    <xf numFmtId="0" fontId="44" fillId="0" borderId="0" xfId="0" applyFont="1" applyAlignment="1">
      <alignment horizontal="left" vertical="center" indent="5"/>
    </xf>
    <xf numFmtId="0" fontId="7" fillId="0" borderId="27" xfId="0" applyFont="1" applyBorder="1" applyAlignment="1">
      <alignment horizontal="left" vertical="top" wrapText="1"/>
    </xf>
    <xf numFmtId="0" fontId="8" fillId="9" borderId="38" xfId="0" applyFont="1" applyFill="1" applyBorder="1" applyAlignment="1">
      <alignment horizontal="centerContinuous" vertical="center" wrapText="1"/>
    </xf>
    <xf numFmtId="0" fontId="8" fillId="9" borderId="38" xfId="0" applyFont="1" applyFill="1" applyBorder="1" applyAlignment="1">
      <alignment horizontal="centerContinuous" vertical="top" wrapText="1"/>
    </xf>
    <xf numFmtId="0" fontId="7" fillId="6" borderId="48" xfId="0" applyFont="1" applyFill="1" applyBorder="1" applyAlignment="1">
      <alignment horizontal="left" vertical="top" wrapText="1"/>
    </xf>
    <xf numFmtId="49" fontId="7" fillId="6" borderId="43" xfId="0" applyNumberFormat="1" applyFont="1" applyFill="1" applyBorder="1" applyAlignment="1">
      <alignment horizontal="centerContinuous" vertical="top" wrapText="1"/>
    </xf>
    <xf numFmtId="0" fontId="11" fillId="6" borderId="29" xfId="0" applyFont="1" applyFill="1" applyBorder="1" applyAlignment="1">
      <alignment horizontal="centerContinuous" vertical="top" wrapText="1"/>
    </xf>
    <xf numFmtId="49" fontId="11" fillId="6" borderId="47" xfId="0" applyNumberFormat="1" applyFont="1" applyFill="1" applyBorder="1" applyAlignment="1">
      <alignment horizontal="centerContinuous" vertical="top" wrapText="1"/>
    </xf>
    <xf numFmtId="164" fontId="18" fillId="5" borderId="33" xfId="0" applyNumberFormat="1" applyFont="1" applyFill="1" applyBorder="1" applyAlignment="1" applyProtection="1">
      <alignment vertical="center"/>
      <protection locked="0"/>
    </xf>
    <xf numFmtId="0" fontId="7" fillId="0" borderId="2" xfId="0" applyFont="1" applyBorder="1" applyProtection="1"/>
    <xf numFmtId="164" fontId="7" fillId="2" borderId="2" xfId="0" applyNumberFormat="1" applyFont="1" applyFill="1" applyBorder="1" applyProtection="1"/>
    <xf numFmtId="164" fontId="7" fillId="0" borderId="0" xfId="0" applyNumberFormat="1" applyFont="1" applyProtection="1"/>
    <xf numFmtId="164" fontId="7" fillId="0" borderId="2" xfId="0" applyNumberFormat="1" applyFont="1" applyBorder="1" applyProtection="1"/>
    <xf numFmtId="0" fontId="8" fillId="12" borderId="2" xfId="0" applyFont="1" applyFill="1" applyBorder="1" applyProtection="1"/>
    <xf numFmtId="0" fontId="7" fillId="12" borderId="2" xfId="0" applyFont="1" applyFill="1" applyBorder="1" applyProtection="1"/>
    <xf numFmtId="164" fontId="8" fillId="12" borderId="2" xfId="0" applyNumberFormat="1" applyFont="1" applyFill="1" applyBorder="1" applyProtection="1"/>
    <xf numFmtId="0" fontId="7" fillId="0" borderId="1" xfId="0" applyFont="1" applyBorder="1" applyProtection="1"/>
    <xf numFmtId="164" fontId="7" fillId="0" borderId="1" xfId="0" applyNumberFormat="1" applyFont="1" applyBorder="1" applyProtection="1"/>
    <xf numFmtId="0" fontId="8" fillId="0" borderId="10" xfId="0" applyFont="1" applyBorder="1" applyProtection="1"/>
    <xf numFmtId="0" fontId="7" fillId="0" borderId="10" xfId="0" applyFont="1" applyBorder="1" applyProtection="1"/>
    <xf numFmtId="164" fontId="7" fillId="0" borderId="10" xfId="0" applyNumberFormat="1" applyFont="1" applyBorder="1" applyProtection="1"/>
    <xf numFmtId="164" fontId="8" fillId="0" borderId="0" xfId="0" applyNumberFormat="1" applyFont="1" applyProtection="1"/>
    <xf numFmtId="0" fontId="8" fillId="12" borderId="18" xfId="0" applyFont="1" applyFill="1" applyBorder="1" applyProtection="1"/>
    <xf numFmtId="0" fontId="7" fillId="12" borderId="18" xfId="0" applyFont="1" applyFill="1" applyBorder="1" applyProtection="1"/>
    <xf numFmtId="164" fontId="7" fillId="12" borderId="18" xfId="0" applyNumberFormat="1" applyFont="1" applyFill="1" applyBorder="1" applyProtection="1"/>
    <xf numFmtId="164" fontId="8" fillId="12" borderId="18" xfId="0" applyNumberFormat="1" applyFont="1" applyFill="1" applyBorder="1" applyProtection="1"/>
    <xf numFmtId="0" fontId="8" fillId="0" borderId="1" xfId="0" applyFont="1" applyBorder="1" applyProtection="1"/>
    <xf numFmtId="0" fontId="8" fillId="9" borderId="37" xfId="0" applyFont="1" applyFill="1" applyBorder="1" applyAlignment="1">
      <alignment horizontal="centerContinuous" vertical="top" wrapText="1"/>
    </xf>
    <xf numFmtId="0" fontId="11" fillId="9" borderId="31" xfId="0" applyFont="1" applyFill="1" applyBorder="1" applyAlignment="1">
      <alignment horizontal="centerContinuous" vertical="top" wrapText="1"/>
    </xf>
    <xf numFmtId="0" fontId="7" fillId="9" borderId="47" xfId="0" applyFont="1" applyFill="1" applyBorder="1" applyAlignment="1">
      <alignment horizontal="centerContinuous" vertical="top" wrapText="1"/>
    </xf>
    <xf numFmtId="0" fontId="8" fillId="9" borderId="43" xfId="0" applyFont="1" applyFill="1" applyBorder="1" applyAlignment="1">
      <alignment horizontal="centerContinuous" vertical="top" wrapText="1"/>
    </xf>
    <xf numFmtId="4" fontId="18" fillId="18" borderId="29" xfId="0" applyNumberFormat="1" applyFont="1" applyFill="1" applyBorder="1" applyAlignment="1" applyProtection="1">
      <alignment horizontal="center" vertical="center"/>
      <protection hidden="1"/>
    </xf>
    <xf numFmtId="0" fontId="18" fillId="18" borderId="41" xfId="0" applyFont="1" applyFill="1" applyBorder="1" applyAlignment="1">
      <alignment horizontal="center" vertical="center"/>
    </xf>
    <xf numFmtId="4" fontId="18" fillId="19" borderId="11" xfId="0" applyNumberFormat="1" applyFont="1" applyFill="1" applyBorder="1" applyAlignment="1" applyProtection="1">
      <alignment horizontal="center" vertical="center"/>
      <protection hidden="1"/>
    </xf>
    <xf numFmtId="0" fontId="8" fillId="9" borderId="46" xfId="0" applyFont="1" applyFill="1" applyBorder="1" applyAlignment="1">
      <alignment horizontal="centerContinuous" vertical="center" wrapText="1"/>
    </xf>
    <xf numFmtId="0" fontId="8" fillId="9" borderId="46" xfId="0" applyFont="1" applyFill="1" applyBorder="1" applyAlignment="1">
      <alignment horizontal="centerContinuous" vertical="top" wrapText="1"/>
    </xf>
    <xf numFmtId="0" fontId="22" fillId="9" borderId="35" xfId="0" applyFont="1" applyFill="1" applyBorder="1" applyAlignment="1" applyProtection="1">
      <alignment horizontal="centerContinuous"/>
      <protection locked="0"/>
    </xf>
    <xf numFmtId="0" fontId="22" fillId="9" borderId="2" xfId="0" applyFont="1" applyFill="1" applyBorder="1" applyAlignment="1" applyProtection="1">
      <alignment horizontal="centerContinuous"/>
      <protection locked="0"/>
    </xf>
    <xf numFmtId="0" fontId="22" fillId="9" borderId="36" xfId="0" applyFont="1" applyFill="1" applyBorder="1" applyAlignment="1" applyProtection="1">
      <alignment horizontal="centerContinuous"/>
      <protection locked="0"/>
    </xf>
    <xf numFmtId="0" fontId="31" fillId="0" borderId="43" xfId="0" applyFont="1" applyFill="1" applyBorder="1"/>
    <xf numFmtId="0" fontId="31" fillId="10" borderId="10" xfId="0" applyFont="1" applyFill="1" applyBorder="1"/>
    <xf numFmtId="0" fontId="31" fillId="0" borderId="10" xfId="0" applyFont="1" applyFill="1" applyBorder="1"/>
    <xf numFmtId="0" fontId="31" fillId="0" borderId="47" xfId="0" applyFont="1" applyFill="1" applyBorder="1"/>
    <xf numFmtId="0" fontId="31" fillId="0" borderId="48" xfId="0" applyFont="1" applyFill="1" applyBorder="1"/>
    <xf numFmtId="0" fontId="31" fillId="10" borderId="0" xfId="0" applyFont="1" applyFill="1" applyBorder="1"/>
    <xf numFmtId="0" fontId="31" fillId="0" borderId="0" xfId="0" applyFont="1" applyFill="1" applyBorder="1"/>
    <xf numFmtId="0" fontId="31" fillId="0" borderId="29" xfId="0" applyFont="1" applyFill="1" applyBorder="1"/>
    <xf numFmtId="0" fontId="31" fillId="0" borderId="48" xfId="0" applyFont="1" applyFill="1" applyBorder="1" applyAlignment="1">
      <alignment horizontal="centerContinuous" wrapText="1"/>
    </xf>
    <xf numFmtId="0" fontId="31" fillId="0" borderId="0" xfId="0" applyFont="1" applyFill="1" applyBorder="1" applyAlignment="1">
      <alignment horizontal="centerContinuous" wrapText="1"/>
    </xf>
    <xf numFmtId="0" fontId="31" fillId="0" borderId="29" xfId="0" applyFont="1" applyFill="1" applyBorder="1" applyAlignment="1">
      <alignment horizontal="centerContinuous" wrapText="1"/>
    </xf>
    <xf numFmtId="0" fontId="31" fillId="0" borderId="37" xfId="0" applyFont="1" applyFill="1" applyBorder="1" applyAlignment="1">
      <alignment horizontal="centerContinuous" wrapText="1"/>
    </xf>
    <xf numFmtId="0" fontId="31" fillId="0" borderId="1" xfId="0" applyFont="1" applyFill="1" applyBorder="1" applyAlignment="1">
      <alignment horizontal="centerContinuous" wrapText="1"/>
    </xf>
    <xf numFmtId="0" fontId="31" fillId="0" borderId="31" xfId="0" applyFont="1" applyFill="1" applyBorder="1" applyAlignment="1">
      <alignment horizontal="centerContinuous" wrapText="1"/>
    </xf>
    <xf numFmtId="164" fontId="20" fillId="2" borderId="3" xfId="0" applyNumberFormat="1" applyFont="1" applyFill="1" applyBorder="1" applyAlignment="1">
      <alignment horizontal="centerContinuous" vertical="center"/>
    </xf>
    <xf numFmtId="164" fontId="20" fillId="2" borderId="4" xfId="0" applyNumberFormat="1" applyFont="1" applyFill="1" applyBorder="1" applyAlignment="1">
      <alignment horizontal="centerContinuous" vertical="center"/>
    </xf>
    <xf numFmtId="4" fontId="18" fillId="0" borderId="8" xfId="0" applyNumberFormat="1" applyFont="1" applyBorder="1" applyAlignment="1" applyProtection="1">
      <alignment vertical="center"/>
      <protection hidden="1"/>
    </xf>
    <xf numFmtId="4" fontId="18" fillId="0" borderId="8" xfId="0" applyNumberFormat="1" applyFont="1" applyBorder="1" applyAlignment="1" applyProtection="1">
      <alignment vertical="center"/>
      <protection locked="0"/>
    </xf>
    <xf numFmtId="0" fontId="18" fillId="0" borderId="5" xfId="0" applyFont="1" applyBorder="1" applyAlignment="1">
      <alignment horizontal="centerContinuous" vertical="center"/>
    </xf>
    <xf numFmtId="0" fontId="18" fillId="0" borderId="36" xfId="0" applyFont="1" applyBorder="1" applyAlignment="1">
      <alignment horizontal="centerContinuous" vertical="center"/>
    </xf>
    <xf numFmtId="0" fontId="8" fillId="0" borderId="35" xfId="0" applyFont="1" applyBorder="1" applyAlignment="1">
      <alignment horizontal="centerContinuous" vertical="center" wrapText="1"/>
    </xf>
    <xf numFmtId="164" fontId="7" fillId="0" borderId="4" xfId="0" applyNumberFormat="1" applyFont="1" applyFill="1" applyBorder="1" applyAlignment="1">
      <alignment horizontal="right"/>
    </xf>
    <xf numFmtId="164" fontId="7" fillId="0" borderId="2" xfId="0" applyNumberFormat="1" applyFont="1" applyFill="1" applyBorder="1" applyAlignment="1">
      <alignment horizontal="right"/>
    </xf>
    <xf numFmtId="3" fontId="7" fillId="9" borderId="2" xfId="0" applyNumberFormat="1" applyFont="1" applyFill="1" applyBorder="1" applyAlignment="1" applyProtection="1">
      <alignment horizontal="right"/>
      <protection locked="0"/>
    </xf>
    <xf numFmtId="3" fontId="7" fillId="9" borderId="10" xfId="0" applyNumberFormat="1" applyFont="1" applyFill="1" applyBorder="1" applyAlignment="1" applyProtection="1">
      <alignment horizontal="right"/>
      <protection locked="0"/>
    </xf>
  </cellXfs>
  <cellStyles count="4">
    <cellStyle name="Comma 2" xfId="2" xr:uid="{00000000-0005-0000-0000-000000000000}"/>
    <cellStyle name="Currency" xfId="1" builtinId="4"/>
    <cellStyle name="Hyperlink" xfId="3" builtinId="8"/>
    <cellStyle name="Normal" xfId="0" builtinId="0"/>
  </cellStyles>
  <dxfs count="37">
    <dxf>
      <font>
        <b val="0"/>
        <i val="0"/>
        <strike val="0"/>
        <condense val="0"/>
        <extend val="0"/>
        <outline val="0"/>
        <shadow val="0"/>
        <u val="none"/>
        <vertAlign val="baseline"/>
        <sz val="12"/>
        <color theme="1"/>
        <name val="Arial"/>
        <family val="2"/>
        <scheme val="none"/>
      </font>
      <fill>
        <patternFill patternType="solid">
          <fgColor theme="4" tint="0.59999389629810485"/>
          <bgColor theme="0"/>
        </patternFill>
      </fill>
      <alignment horizontal="center"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theme="1"/>
        <name val="Arial"/>
        <family val="2"/>
        <scheme val="none"/>
      </font>
      <numFmt numFmtId="164" formatCode="&quot;$&quot;#,##0.00"/>
      <fill>
        <patternFill patternType="solid">
          <fgColor theme="4" tint="0.59999389629810485"/>
          <bgColor theme="0"/>
        </patternFill>
      </fill>
      <alignment horizontal="right"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theme="1"/>
        <name val="Arial"/>
        <family val="2"/>
        <scheme val="none"/>
      </font>
      <fill>
        <patternFill patternType="solid">
          <fgColor theme="4" tint="0.59999389629810485"/>
          <bgColor theme="0"/>
        </patternFill>
      </fill>
      <border diagonalUp="0" diagonalDown="0">
        <left/>
        <right/>
        <top style="thin">
          <color indexed="64"/>
        </top>
        <bottom/>
        <vertical/>
        <horizontal/>
      </border>
    </dxf>
    <dxf>
      <border outline="0">
        <left style="thin">
          <color indexed="64"/>
        </left>
        <right style="thin">
          <color indexed="64"/>
        </right>
        <bottom style="thin">
          <color indexed="64"/>
        </bottom>
      </border>
    </dxf>
    <dxf>
      <fill>
        <patternFill patternType="solid">
          <fgColor indexed="64"/>
          <bgColor theme="2" tint="-9.9978637043366805E-2"/>
        </patternFill>
      </fill>
    </dxf>
    <dxf>
      <font>
        <b val="0"/>
        <i val="0"/>
        <strike val="0"/>
        <condense val="0"/>
        <extend val="0"/>
        <outline val="0"/>
        <shadow val="0"/>
        <u val="none"/>
        <vertAlign val="baseline"/>
        <sz val="12"/>
        <color theme="1"/>
        <name val="Arial"/>
        <family val="2"/>
        <scheme val="none"/>
      </font>
      <numFmt numFmtId="164" formatCode="&quot;$&quot;#,##0.00"/>
      <fill>
        <patternFill patternType="solid">
          <fgColor theme="0" tint="-0.14999847407452621"/>
          <bgColor theme="0"/>
        </patternFill>
      </fill>
      <border diagonalUp="0" diagonalDown="0" outline="0">
        <left style="thin">
          <color indexed="64"/>
        </left>
        <right/>
        <top style="thin">
          <color indexed="64"/>
        </top>
        <bottom/>
      </border>
    </dxf>
    <dxf>
      <font>
        <b val="0"/>
        <i val="0"/>
        <strike val="0"/>
        <condense val="0"/>
        <extend val="0"/>
        <outline val="0"/>
        <shadow val="0"/>
        <u val="none"/>
        <vertAlign val="baseline"/>
        <sz val="12"/>
        <color theme="1"/>
        <name val="Arial"/>
        <family val="2"/>
        <scheme val="none"/>
      </font>
      <fill>
        <patternFill patternType="solid">
          <fgColor theme="0" tint="-0.14999847407452621"/>
          <bgColor theme="0"/>
        </patternFill>
      </fill>
      <border diagonalUp="0" diagonalDown="0" outline="0">
        <left/>
        <right/>
        <top style="thin">
          <color indexed="64"/>
        </top>
        <bottom/>
      </border>
    </dxf>
    <dxf>
      <border outline="0">
        <left style="thin">
          <color indexed="64"/>
        </left>
        <right style="thin">
          <color indexed="64"/>
        </right>
        <top style="thin">
          <color indexed="64"/>
        </top>
        <bottom style="thin">
          <color indexed="64"/>
        </bottom>
      </border>
    </dxf>
    <dxf>
      <fill>
        <patternFill>
          <bgColor theme="0"/>
        </patternFill>
      </fill>
    </dxf>
    <dxf>
      <font>
        <b/>
        <i val="0"/>
        <strike val="0"/>
        <condense val="0"/>
        <extend val="0"/>
        <outline val="0"/>
        <shadow val="0"/>
        <u val="none"/>
        <vertAlign val="baseline"/>
        <sz val="12"/>
        <color theme="1"/>
        <name val="Arial"/>
        <family val="2"/>
        <scheme val="none"/>
      </font>
      <fill>
        <patternFill patternType="solid">
          <fgColor indexed="64"/>
          <bgColor theme="2" tint="-9.9978637043366805E-2"/>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solid">
          <fgColor theme="0" tint="-0.14999847407452621"/>
          <bgColor theme="0"/>
        </patternFill>
      </fill>
      <border diagonalUp="0" diagonalDown="0" outline="0">
        <left/>
        <right/>
        <top style="thin">
          <color indexed="64"/>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solid">
          <fgColor theme="0" tint="-0.14999847407452621"/>
          <bgColor theme="0"/>
        </patternFill>
      </fill>
    </dxf>
    <dxf>
      <font>
        <b/>
        <i val="0"/>
        <strike val="0"/>
        <condense val="0"/>
        <extend val="0"/>
        <outline val="0"/>
        <shadow val="0"/>
        <u val="none"/>
        <vertAlign val="baseline"/>
        <sz val="12"/>
        <color theme="1"/>
        <name val="Arial"/>
        <family val="2"/>
        <scheme val="none"/>
      </font>
      <fill>
        <patternFill patternType="solid">
          <fgColor indexed="64"/>
          <bgColor theme="2" tint="-9.9978637043366805E-2"/>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solid">
          <fgColor theme="0" tint="-0.14999847407452621"/>
          <bgColor theme="0"/>
        </patternFill>
      </fill>
      <alignment horizontal="center" vertical="bottom"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theme="1"/>
        <name val="Arial"/>
        <family val="2"/>
        <scheme val="none"/>
      </font>
      <numFmt numFmtId="164" formatCode="&quot;$&quot;#,##0.00"/>
      <fill>
        <patternFill patternType="solid">
          <fgColor theme="0" tint="-0.14999847407452621"/>
          <bgColor theme="0"/>
        </patternFill>
      </fill>
      <alignment horizontal="right" vertical="bottom"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theme="1"/>
        <name val="Arial"/>
        <family val="2"/>
        <scheme val="none"/>
      </font>
      <fill>
        <patternFill patternType="solid">
          <fgColor theme="0" tint="-0.14999847407452621"/>
          <bgColor theme="0"/>
        </patternFill>
      </fill>
      <border diagonalUp="0" diagonalDown="0" outline="0">
        <left/>
        <right/>
        <top style="thin">
          <color indexed="64"/>
        </top>
        <bottom/>
      </border>
    </dxf>
    <dxf>
      <border outline="0">
        <left style="thin">
          <color indexed="64"/>
        </left>
        <right style="thin">
          <color indexed="64"/>
        </right>
        <top style="thin">
          <color indexed="64"/>
        </top>
        <bottom style="thin">
          <color indexed="64"/>
        </bottom>
      </border>
    </dxf>
    <dxf>
      <fill>
        <patternFill>
          <bgColor theme="0"/>
        </patternFill>
      </fill>
    </dxf>
    <dxf>
      <font>
        <b/>
        <i val="0"/>
        <strike val="0"/>
        <condense val="0"/>
        <extend val="0"/>
        <outline val="0"/>
        <shadow val="0"/>
        <u val="none"/>
        <vertAlign val="baseline"/>
        <sz val="12"/>
        <color theme="1"/>
        <name val="Arial"/>
        <family val="2"/>
        <scheme val="none"/>
      </font>
      <fill>
        <patternFill patternType="solid">
          <fgColor indexed="64"/>
          <bgColor theme="2" tint="-9.9978637043366805E-2"/>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solid">
          <fgColor theme="0" tint="-0.14999847407452621"/>
          <bgColor theme="0"/>
        </patternFill>
      </fill>
      <alignment horizontal="center" vertical="bottom"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theme="1"/>
        <name val="Arial"/>
        <family val="2"/>
        <scheme val="none"/>
      </font>
      <numFmt numFmtId="164" formatCode="&quot;$&quot;#,##0.00"/>
      <fill>
        <patternFill patternType="solid">
          <fgColor theme="0" tint="-0.14999847407452621"/>
          <bgColor theme="0"/>
        </patternFill>
      </fill>
      <alignment horizontal="right" vertical="bottom"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theme="1"/>
        <name val="Arial"/>
        <family val="2"/>
        <scheme val="none"/>
      </font>
      <fill>
        <patternFill patternType="solid">
          <fgColor theme="0" tint="-0.14999847407452621"/>
          <bgColor theme="0"/>
        </patternFill>
      </fill>
      <border diagonalUp="0" diagonalDown="0" outline="0">
        <left/>
        <right/>
        <top style="thin">
          <color indexed="64"/>
        </top>
        <bottom/>
      </border>
    </dxf>
    <dxf>
      <border outline="0">
        <left style="thin">
          <color indexed="64"/>
        </left>
        <right style="thin">
          <color indexed="64"/>
        </right>
        <top style="thin">
          <color indexed="64"/>
        </top>
        <bottom style="thin">
          <color indexed="64"/>
        </bottom>
      </border>
    </dxf>
    <dxf>
      <fill>
        <patternFill>
          <bgColor theme="0"/>
        </patternFill>
      </fill>
    </dxf>
    <dxf>
      <font>
        <b/>
        <i val="0"/>
        <strike val="0"/>
        <condense val="0"/>
        <extend val="0"/>
        <outline val="0"/>
        <shadow val="0"/>
        <u val="none"/>
        <vertAlign val="baseline"/>
        <sz val="12"/>
        <color theme="1"/>
        <name val="Arial"/>
        <family val="2"/>
        <scheme val="none"/>
      </font>
      <fill>
        <patternFill patternType="solid">
          <fgColor indexed="64"/>
          <bgColor theme="2" tint="-9.9978637043366805E-2"/>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theme="1"/>
        <name val="Arial"/>
        <family val="2"/>
        <scheme val="none"/>
      </font>
      <numFmt numFmtId="164" formatCode="&quot;$&quot;#,##0.00"/>
      <fill>
        <patternFill patternType="solid">
          <fgColor indexed="64"/>
          <bgColor theme="0"/>
        </patternFill>
      </fill>
      <border diagonalUp="0" diagonalDown="0" outline="0">
        <left style="thin">
          <color indexed="64"/>
        </left>
        <right/>
        <top style="thin">
          <color indexed="64"/>
        </top>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border diagonalUp="0" diagonalDown="0" outline="0">
        <left/>
        <right/>
        <top style="thin">
          <color indexed="64"/>
        </top>
        <bottom/>
      </border>
    </dxf>
    <dxf>
      <border outline="0">
        <left style="thin">
          <color indexed="64"/>
        </left>
        <right style="thin">
          <color indexed="64"/>
        </right>
        <top style="thin">
          <color indexed="64"/>
        </top>
        <bottom style="thin">
          <color indexed="64"/>
        </bottom>
      </border>
    </dxf>
    <dxf>
      <fill>
        <patternFill patternType="solid">
          <fgColor indexed="64"/>
          <bgColor theme="0"/>
        </patternFill>
      </fill>
    </dxf>
    <dxf>
      <font>
        <b/>
        <i val="0"/>
        <strike val="0"/>
        <condense val="0"/>
        <extend val="0"/>
        <outline val="0"/>
        <shadow val="0"/>
        <u val="none"/>
        <vertAlign val="baseline"/>
        <sz val="12"/>
        <color theme="1"/>
        <name val="Arial"/>
        <family val="2"/>
        <scheme val="none"/>
      </font>
      <fill>
        <patternFill patternType="solid">
          <fgColor indexed="64"/>
          <bgColor theme="2" tint="-9.9978637043366805E-2"/>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quot;$&quot;#,##0.00"/>
      <fill>
        <patternFill patternType="solid">
          <fgColor theme="4" tint="0.79998168889431442"/>
          <bgColor theme="0"/>
        </patternFill>
      </fill>
      <border diagonalUp="0" diagonalDown="0" outline="0">
        <left/>
        <right/>
        <top style="thin">
          <color indexed="64"/>
        </top>
        <bottom/>
      </border>
    </dxf>
    <dxf>
      <font>
        <b val="0"/>
        <i val="0"/>
        <strike val="0"/>
        <condense val="0"/>
        <extend val="0"/>
        <outline val="0"/>
        <shadow val="0"/>
        <u val="none"/>
        <vertAlign val="baseline"/>
        <sz val="12"/>
        <color theme="1"/>
        <name val="Arial"/>
        <family val="2"/>
        <scheme val="none"/>
      </font>
      <numFmt numFmtId="164" formatCode="&quot;$&quot;#,##0.00"/>
      <fill>
        <patternFill patternType="solid">
          <fgColor theme="4" tint="0.79998168889431442"/>
          <bgColor theme="0"/>
        </patternFill>
      </fill>
      <border diagonalUp="0" diagonalDown="0" outline="0">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fill>
        <patternFill patternType="solid">
          <fgColor theme="4" tint="0.79998168889431442"/>
          <bgColor theme="0"/>
        </patternFill>
      </fill>
      <border diagonalUp="0" diagonalDown="0" outline="0">
        <left/>
        <right style="thin">
          <color indexed="64"/>
        </right>
        <top style="thin">
          <color indexed="64"/>
        </top>
        <bottom/>
      </border>
    </dxf>
    <dxf>
      <border outline="0">
        <left style="thin">
          <color indexed="64"/>
        </left>
        <right style="thin">
          <color indexed="64"/>
        </right>
        <top style="thin">
          <color indexed="64"/>
        </top>
        <bottom style="thin">
          <color indexed="64"/>
        </bottom>
      </border>
    </dxf>
    <dxf>
      <fill>
        <patternFill patternType="solid">
          <bgColor theme="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CC"/>
      <color rgb="FFCCFFCC"/>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Standard Rates'!A1"/><Relationship Id="rId7" Type="http://schemas.openxmlformats.org/officeDocument/2006/relationships/hyperlink" Target="https://www.uscg.mil/Mariners/National-Pollution-Funds-Center/URG/" TargetMode="External"/><Relationship Id="rId2" Type="http://schemas.openxmlformats.org/officeDocument/2006/relationships/hyperlink" Target="#'User''s Guide'!A1"/><Relationship Id="rId1" Type="http://schemas.openxmlformats.org/officeDocument/2006/relationships/image" Target="../media/image1.png"/><Relationship Id="rId6" Type="http://schemas.openxmlformats.org/officeDocument/2006/relationships/image" Target="../media/image2.png"/><Relationship Id="rId5" Type="http://schemas.openxmlformats.org/officeDocument/2006/relationships/hyperlink" Target="https://npfc.uscg.mil/canaps" TargetMode="External"/><Relationship Id="rId4" Type="http://schemas.openxmlformats.org/officeDocument/2006/relationships/hyperlink" Target="#'Burn Rate Calculator'!A1"/></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hyperlink" Target="#'Project Summary'!A1"/><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hyperlink" Target="#'Project Summary'!A1"/></Relationships>
</file>

<file path=xl/drawings/_rels/drawing4.xml.rels><?xml version="1.0" encoding="UTF-8" standalone="yes"?>
<Relationships xmlns="http://schemas.openxmlformats.org/package/2006/relationships"><Relationship Id="rId2" Type="http://schemas.openxmlformats.org/officeDocument/2006/relationships/hyperlink" Target="https://www.uscg.mil/Mariners/National-Pollution-Funds-Center/Documentation-Cost/e5136-Workbooks/" TargetMode="External"/><Relationship Id="rId1" Type="http://schemas.openxmlformats.org/officeDocument/2006/relationships/hyperlink" Target="#'Project Summary'!A1"/></Relationships>
</file>

<file path=xl/drawings/_rels/drawing5.xml.rels><?xml version="1.0" encoding="UTF-8" standalone="yes"?>
<Relationships xmlns="http://schemas.openxmlformats.org/package/2006/relationships"><Relationship Id="rId1" Type="http://schemas.openxmlformats.org/officeDocument/2006/relationships/hyperlink" Target="#'Project Summary'!A1"/></Relationships>
</file>

<file path=xl/drawings/drawing1.xml><?xml version="1.0" encoding="utf-8"?>
<xdr:wsDr xmlns:xdr="http://schemas.openxmlformats.org/drawingml/2006/spreadsheetDrawing" xmlns:a="http://schemas.openxmlformats.org/drawingml/2006/main">
  <xdr:twoCellAnchor editAs="oneCell">
    <xdr:from>
      <xdr:col>7</xdr:col>
      <xdr:colOff>137160</xdr:colOff>
      <xdr:row>1</xdr:row>
      <xdr:rowOff>27214</xdr:rowOff>
    </xdr:from>
    <xdr:to>
      <xdr:col>7</xdr:col>
      <xdr:colOff>1093170</xdr:colOff>
      <xdr:row>5</xdr:row>
      <xdr:rowOff>118702</xdr:rowOff>
    </xdr:to>
    <xdr:pic>
      <xdr:nvPicPr>
        <xdr:cNvPr id="17" name="Picture 16">
          <a:extLst>
            <a:ext uri="{FF2B5EF4-FFF2-40B4-BE49-F238E27FC236}">
              <a16:creationId xmlns:a16="http://schemas.microsoft.com/office/drawing/2014/main" id="{FCDAB114-93A3-9820-B88B-568F02789C3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alphaModFix amt="54000"/>
          <a:extLst>
            <a:ext uri="{28A0092B-C50C-407E-A947-70E740481C1C}">
              <a14:useLocalDpi xmlns:a14="http://schemas.microsoft.com/office/drawing/2010/main" val="0"/>
            </a:ext>
          </a:extLst>
        </a:blip>
        <a:stretch>
          <a:fillRect/>
        </a:stretch>
      </xdr:blipFill>
      <xdr:spPr>
        <a:xfrm>
          <a:off x="5556885" y="408214"/>
          <a:ext cx="956010" cy="1005888"/>
        </a:xfrm>
        <a:prstGeom prst="rect">
          <a:avLst/>
        </a:prstGeom>
      </xdr:spPr>
    </xdr:pic>
    <xdr:clientData/>
  </xdr:twoCellAnchor>
  <xdr:twoCellAnchor>
    <xdr:from>
      <xdr:col>1</xdr:col>
      <xdr:colOff>536791</xdr:colOff>
      <xdr:row>40</xdr:row>
      <xdr:rowOff>125797</xdr:rowOff>
    </xdr:from>
    <xdr:to>
      <xdr:col>2</xdr:col>
      <xdr:colOff>705973</xdr:colOff>
      <xdr:row>42</xdr:row>
      <xdr:rowOff>147116</xdr:rowOff>
    </xdr:to>
    <xdr:sp macro="" textlink="">
      <xdr:nvSpPr>
        <xdr:cNvPr id="2" name="Rectangle: Rounded Corners 1">
          <a:hlinkClick xmlns:r="http://schemas.openxmlformats.org/officeDocument/2006/relationships" r:id="rId2"/>
          <a:extLst>
            <a:ext uri="{FF2B5EF4-FFF2-40B4-BE49-F238E27FC236}">
              <a16:creationId xmlns:a16="http://schemas.microsoft.com/office/drawing/2014/main" id="{7A4B3815-980A-7513-187B-91BCD2492599}"/>
            </a:ext>
          </a:extLst>
        </xdr:cNvPr>
        <xdr:cNvSpPr/>
      </xdr:nvSpPr>
      <xdr:spPr bwMode="auto">
        <a:xfrm>
          <a:off x="1033748" y="7171536"/>
          <a:ext cx="1428138" cy="352623"/>
        </a:xfrm>
        <a:prstGeom prst="roundRect">
          <a:avLst/>
        </a:prstGeom>
        <a:ln>
          <a:headEnd type="none" w="med" len="med"/>
          <a:tailEnd type="none" w="med" len="med"/>
        </a:ln>
        <a:scene3d>
          <a:camera prst="orthographicFront"/>
          <a:lightRig rig="threePt" dir="t"/>
        </a:scene3d>
        <a:sp3d>
          <a:bevelT w="152400" h="50800" prst="softRound"/>
        </a:sp3d>
      </xdr:spPr>
      <xdr:style>
        <a:lnRef idx="1">
          <a:schemeClr val="accent2"/>
        </a:lnRef>
        <a:fillRef idx="3">
          <a:schemeClr val="accent2"/>
        </a:fillRef>
        <a:effectRef idx="2">
          <a:schemeClr val="accent2"/>
        </a:effectRef>
        <a:fontRef idx="minor">
          <a:schemeClr val="lt1"/>
        </a:fontRef>
      </xdr:style>
      <xdr:txBody>
        <a:bodyPr vertOverflow="clip" wrap="square" lIns="18288" tIns="0" rIns="0" bIns="0" rtlCol="0" anchor="ctr" upright="1"/>
        <a:lstStyle/>
        <a:p>
          <a:pPr algn="ctr"/>
          <a:r>
            <a:rPr lang="en-US" sz="1000" b="1">
              <a:latin typeface="Arial" panose="020B0604020202020204" pitchFamily="34" charset="0"/>
              <a:cs typeface="Arial" panose="020B0604020202020204" pitchFamily="34" charset="0"/>
            </a:rPr>
            <a:t>5136 User Guide </a:t>
          </a:r>
        </a:p>
        <a:p>
          <a:pPr algn="ctr"/>
          <a:r>
            <a:rPr lang="en-US" sz="1000" u="sng">
              <a:latin typeface="Arial" panose="020B0604020202020204" pitchFamily="34" charset="0"/>
              <a:cs typeface="Arial" panose="020B0604020202020204" pitchFamily="34" charset="0"/>
            </a:rPr>
            <a:t>Click Here</a:t>
          </a:r>
        </a:p>
      </xdr:txBody>
    </xdr:sp>
    <xdr:clientData/>
  </xdr:twoCellAnchor>
  <xdr:twoCellAnchor>
    <xdr:from>
      <xdr:col>6</xdr:col>
      <xdr:colOff>541485</xdr:colOff>
      <xdr:row>40</xdr:row>
      <xdr:rowOff>121795</xdr:rowOff>
    </xdr:from>
    <xdr:to>
      <xdr:col>7</xdr:col>
      <xdr:colOff>722460</xdr:colOff>
      <xdr:row>42</xdr:row>
      <xdr:rowOff>142695</xdr:rowOff>
    </xdr:to>
    <xdr:sp macro="" textlink="">
      <xdr:nvSpPr>
        <xdr:cNvPr id="5" name="Rectangle: Rounded Corners 4">
          <a:hlinkClick xmlns:r="http://schemas.openxmlformats.org/officeDocument/2006/relationships" r:id="rId3"/>
          <a:extLst>
            <a:ext uri="{FF2B5EF4-FFF2-40B4-BE49-F238E27FC236}">
              <a16:creationId xmlns:a16="http://schemas.microsoft.com/office/drawing/2014/main" id="{24C93063-D3D3-46EF-9FFE-81A4846EE440}"/>
            </a:ext>
          </a:extLst>
        </xdr:cNvPr>
        <xdr:cNvSpPr/>
      </xdr:nvSpPr>
      <xdr:spPr bwMode="auto">
        <a:xfrm>
          <a:off x="5522094" y="7167534"/>
          <a:ext cx="1423366" cy="352204"/>
        </a:xfrm>
        <a:prstGeom prst="roundRect">
          <a:avLst/>
        </a:prstGeom>
        <a:ln>
          <a:headEnd type="none" w="med" len="med"/>
          <a:tailEnd type="none" w="med" len="med"/>
        </a:ln>
        <a:scene3d>
          <a:camera prst="orthographicFront"/>
          <a:lightRig rig="threePt" dir="t"/>
        </a:scene3d>
        <a:sp3d>
          <a:bevelT w="152400" h="50800" prst="softRound"/>
        </a:sp3d>
      </xdr:spPr>
      <xdr:style>
        <a:lnRef idx="1">
          <a:schemeClr val="accent2"/>
        </a:lnRef>
        <a:fillRef idx="3">
          <a:schemeClr val="accent2"/>
        </a:fillRef>
        <a:effectRef idx="2">
          <a:schemeClr val="accent2"/>
        </a:effectRef>
        <a:fontRef idx="minor">
          <a:schemeClr val="lt1"/>
        </a:fontRef>
      </xdr:style>
      <xdr:txBody>
        <a:bodyPr vertOverflow="clip" wrap="square" lIns="18288" tIns="0" rIns="0" bIns="0" rtlCol="0" anchor="ctr" upright="1"/>
        <a:lstStyle/>
        <a:p>
          <a:pPr algn="ctr"/>
          <a:r>
            <a:rPr lang="en-US" sz="1000" b="1">
              <a:latin typeface="Arial" panose="020B0604020202020204" pitchFamily="34" charset="0"/>
              <a:cs typeface="Arial" panose="020B0604020202020204" pitchFamily="34" charset="0"/>
            </a:rPr>
            <a:t>Standard Rate List </a:t>
          </a:r>
          <a:r>
            <a:rPr lang="en-US" sz="1000" u="sng">
              <a:latin typeface="Arial" panose="020B0604020202020204" pitchFamily="34" charset="0"/>
              <a:cs typeface="Arial" panose="020B0604020202020204" pitchFamily="34" charset="0"/>
            </a:rPr>
            <a:t>Click Here</a:t>
          </a:r>
        </a:p>
      </xdr:txBody>
    </xdr:sp>
    <xdr:clientData/>
  </xdr:twoCellAnchor>
  <xdr:twoCellAnchor>
    <xdr:from>
      <xdr:col>2</xdr:col>
      <xdr:colOff>1202497</xdr:colOff>
      <xdr:row>40</xdr:row>
      <xdr:rowOff>124219</xdr:rowOff>
    </xdr:from>
    <xdr:to>
      <xdr:col>6</xdr:col>
      <xdr:colOff>35912</xdr:colOff>
      <xdr:row>42</xdr:row>
      <xdr:rowOff>145119</xdr:rowOff>
    </xdr:to>
    <xdr:sp macro="" textlink="">
      <xdr:nvSpPr>
        <xdr:cNvPr id="6" name="Rectangle: Rounded Corners 5">
          <a:hlinkClick xmlns:r="http://schemas.openxmlformats.org/officeDocument/2006/relationships" r:id="rId4"/>
          <a:extLst>
            <a:ext uri="{FF2B5EF4-FFF2-40B4-BE49-F238E27FC236}">
              <a16:creationId xmlns:a16="http://schemas.microsoft.com/office/drawing/2014/main" id="{C855DF46-B61A-45EF-BFEC-317813F58D98}"/>
            </a:ext>
          </a:extLst>
        </xdr:cNvPr>
        <xdr:cNvSpPr/>
      </xdr:nvSpPr>
      <xdr:spPr bwMode="auto">
        <a:xfrm>
          <a:off x="2958410" y="7169958"/>
          <a:ext cx="2058111" cy="352204"/>
        </a:xfrm>
        <a:prstGeom prst="roundRect">
          <a:avLst/>
        </a:prstGeom>
        <a:ln>
          <a:headEnd type="none" w="med" len="med"/>
          <a:tailEnd type="none" w="med" len="med"/>
        </a:ln>
        <a:scene3d>
          <a:camera prst="orthographicFront"/>
          <a:lightRig rig="threePt" dir="t"/>
        </a:scene3d>
        <a:sp3d>
          <a:bevelT w="152400" h="50800" prst="softRound"/>
        </a:sp3d>
      </xdr:spPr>
      <xdr:style>
        <a:lnRef idx="1">
          <a:schemeClr val="accent2"/>
        </a:lnRef>
        <a:fillRef idx="3">
          <a:schemeClr val="accent2"/>
        </a:fillRef>
        <a:effectRef idx="2">
          <a:schemeClr val="accent2"/>
        </a:effectRef>
        <a:fontRef idx="minor">
          <a:schemeClr val="lt1"/>
        </a:fontRef>
      </xdr:style>
      <xdr:txBody>
        <a:bodyPr vertOverflow="clip" wrap="square" lIns="18288" tIns="0" rIns="0" bIns="0" rtlCol="0" anchor="ctr" upright="1"/>
        <a:lstStyle/>
        <a:p>
          <a:pPr algn="ctr"/>
          <a:r>
            <a:rPr lang="en-US" sz="1000" b="1">
              <a:latin typeface="Arial" panose="020B0604020202020204" pitchFamily="34" charset="0"/>
              <a:cs typeface="Arial" panose="020B0604020202020204" pitchFamily="34" charset="0"/>
            </a:rPr>
            <a:t>Burn Rate Cost Calculator</a:t>
          </a:r>
        </a:p>
        <a:p>
          <a:pPr algn="ctr"/>
          <a:r>
            <a:rPr lang="en-US" sz="1000" b="0" u="sng">
              <a:latin typeface="Arial" panose="020B0604020202020204" pitchFamily="34" charset="0"/>
              <a:cs typeface="Arial" panose="020B0604020202020204" pitchFamily="34" charset="0"/>
            </a:rPr>
            <a:t>C</a:t>
          </a:r>
          <a:r>
            <a:rPr lang="en-US" sz="1000" u="sng">
              <a:latin typeface="Arial" panose="020B0604020202020204" pitchFamily="34" charset="0"/>
              <a:cs typeface="Arial" panose="020B0604020202020204" pitchFamily="34" charset="0"/>
            </a:rPr>
            <a:t>lick Here</a:t>
          </a:r>
        </a:p>
      </xdr:txBody>
    </xdr:sp>
    <xdr:clientData/>
  </xdr:twoCellAnchor>
  <xdr:twoCellAnchor>
    <xdr:from>
      <xdr:col>2</xdr:col>
      <xdr:colOff>390525</xdr:colOff>
      <xdr:row>43</xdr:row>
      <xdr:rowOff>146504</xdr:rowOff>
    </xdr:from>
    <xdr:to>
      <xdr:col>3</xdr:col>
      <xdr:colOff>314325</xdr:colOff>
      <xdr:row>46</xdr:row>
      <xdr:rowOff>5479</xdr:rowOff>
    </xdr:to>
    <xdr:sp macro="" textlink="">
      <xdr:nvSpPr>
        <xdr:cNvPr id="8" name="Rectangle: Rounded Corners 7">
          <a:hlinkClick xmlns:r="http://schemas.openxmlformats.org/officeDocument/2006/relationships" r:id="rId5"/>
          <a:extLst>
            <a:ext uri="{FF2B5EF4-FFF2-40B4-BE49-F238E27FC236}">
              <a16:creationId xmlns:a16="http://schemas.microsoft.com/office/drawing/2014/main" id="{ED5E19B0-6EE2-4E93-B379-7A70E3AAE068}"/>
            </a:ext>
          </a:extLst>
        </xdr:cNvPr>
        <xdr:cNvSpPr/>
      </xdr:nvSpPr>
      <xdr:spPr bwMode="auto">
        <a:xfrm>
          <a:off x="1914525" y="7737929"/>
          <a:ext cx="1009650" cy="344750"/>
        </a:xfrm>
        <a:prstGeom prst="roundRect">
          <a:avLst/>
        </a:prstGeom>
        <a:ln>
          <a:headEnd type="none" w="med" len="med"/>
          <a:tailEnd type="none" w="med" len="med"/>
        </a:ln>
        <a:scene3d>
          <a:camera prst="orthographicFront"/>
          <a:lightRig rig="threePt" dir="t"/>
        </a:scene3d>
        <a:sp3d>
          <a:bevelT w="152400" h="50800" prst="softRound"/>
        </a:sp3d>
      </xdr:spPr>
      <xdr:style>
        <a:lnRef idx="1">
          <a:schemeClr val="accent2"/>
        </a:lnRef>
        <a:fillRef idx="3">
          <a:schemeClr val="accent2"/>
        </a:fillRef>
        <a:effectRef idx="2">
          <a:schemeClr val="accent2"/>
        </a:effectRef>
        <a:fontRef idx="minor">
          <a:schemeClr val="lt1"/>
        </a:fontRef>
      </xdr:style>
      <xdr:txBody>
        <a:bodyPr vertOverflow="clip" wrap="square" lIns="18288" tIns="0" rIns="0" bIns="0" rtlCol="0" anchor="ctr" upright="1"/>
        <a:lstStyle/>
        <a:p>
          <a:pPr algn="ctr"/>
          <a:r>
            <a:rPr lang="en-US" sz="1000" b="1">
              <a:latin typeface="Arial" panose="020B0604020202020204" pitchFamily="34" charset="0"/>
              <a:cs typeface="Arial" panose="020B0604020202020204" pitchFamily="34" charset="0"/>
            </a:rPr>
            <a:t>CANAPS </a:t>
          </a:r>
        </a:p>
        <a:p>
          <a:pPr algn="ctr"/>
          <a:r>
            <a:rPr lang="en-US" sz="1000" u="sng">
              <a:latin typeface="Arial" panose="020B0604020202020204" pitchFamily="34" charset="0"/>
              <a:cs typeface="Arial" panose="020B0604020202020204" pitchFamily="34" charset="0"/>
            </a:rPr>
            <a:t>Click Here</a:t>
          </a:r>
        </a:p>
      </xdr:txBody>
    </xdr:sp>
    <xdr:clientData/>
  </xdr:twoCellAnchor>
  <xdr:twoCellAnchor>
    <xdr:from>
      <xdr:col>0</xdr:col>
      <xdr:colOff>495300</xdr:colOff>
      <xdr:row>0</xdr:row>
      <xdr:rowOff>361461</xdr:rowOff>
    </xdr:from>
    <xdr:to>
      <xdr:col>8</xdr:col>
      <xdr:colOff>12095</xdr:colOff>
      <xdr:row>36</xdr:row>
      <xdr:rowOff>375920</xdr:rowOff>
    </xdr:to>
    <xdr:sp macro="" textlink="">
      <xdr:nvSpPr>
        <xdr:cNvPr id="3" name="Rounded Rectangle 2">
          <a:extLst>
            <a:ext uri="{FF2B5EF4-FFF2-40B4-BE49-F238E27FC236}">
              <a16:creationId xmlns:a16="http://schemas.microsoft.com/office/drawing/2014/main" id="{97829629-64A5-0C5C-702A-4DEE5C69FAE7}"/>
            </a:ext>
            <a:ext uri="{C183D7F6-B498-43B3-948B-1728B52AA6E4}">
              <adec:decorative xmlns:adec="http://schemas.microsoft.com/office/drawing/2017/decorative" val="1"/>
            </a:ext>
          </a:extLst>
        </xdr:cNvPr>
        <xdr:cNvSpPr/>
      </xdr:nvSpPr>
      <xdr:spPr bwMode="auto">
        <a:xfrm>
          <a:off x="495300" y="361461"/>
          <a:ext cx="7014875" cy="6455899"/>
        </a:xfrm>
        <a:prstGeom prst="roundRect">
          <a:avLst>
            <a:gd name="adj" fmla="val 2028"/>
          </a:avLst>
        </a:prstGeom>
        <a:noFill/>
        <a:ln w="38100"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lang="en-US" sz="1100"/>
        </a:p>
      </xdr:txBody>
    </xdr:sp>
    <xdr:clientData/>
  </xdr:twoCellAnchor>
  <xdr:twoCellAnchor>
    <xdr:from>
      <xdr:col>0</xdr:col>
      <xdr:colOff>491394</xdr:colOff>
      <xdr:row>38</xdr:row>
      <xdr:rowOff>274320</xdr:rowOff>
    </xdr:from>
    <xdr:to>
      <xdr:col>8</xdr:col>
      <xdr:colOff>14655</xdr:colOff>
      <xdr:row>47</xdr:row>
      <xdr:rowOff>97692</xdr:rowOff>
    </xdr:to>
    <xdr:sp macro="" textlink="">
      <xdr:nvSpPr>
        <xdr:cNvPr id="4" name="Rounded Rectangle 3">
          <a:extLst>
            <a:ext uri="{FF2B5EF4-FFF2-40B4-BE49-F238E27FC236}">
              <a16:creationId xmlns:a16="http://schemas.microsoft.com/office/drawing/2014/main" id="{723A465D-1041-E241-9D42-1B43769BAEB4}"/>
            </a:ext>
            <a:ext uri="{C183D7F6-B498-43B3-948B-1728B52AA6E4}">
              <adec:decorative xmlns:adec="http://schemas.microsoft.com/office/drawing/2017/decorative" val="1"/>
            </a:ext>
          </a:extLst>
        </xdr:cNvPr>
        <xdr:cNvSpPr/>
      </xdr:nvSpPr>
      <xdr:spPr bwMode="auto">
        <a:xfrm>
          <a:off x="491394" y="6878320"/>
          <a:ext cx="7021341" cy="1489612"/>
        </a:xfrm>
        <a:prstGeom prst="roundRect">
          <a:avLst>
            <a:gd name="adj" fmla="val 8903"/>
          </a:avLst>
        </a:prstGeom>
        <a:noFill/>
        <a:ln w="38100"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lang="en-US" sz="1100"/>
        </a:p>
      </xdr:txBody>
    </xdr:sp>
    <xdr:clientData/>
  </xdr:twoCellAnchor>
  <xdr:twoCellAnchor editAs="oneCell">
    <xdr:from>
      <xdr:col>1</xdr:col>
      <xdr:colOff>52910</xdr:colOff>
      <xdr:row>1</xdr:row>
      <xdr:rowOff>32569</xdr:rowOff>
    </xdr:from>
    <xdr:to>
      <xdr:col>1</xdr:col>
      <xdr:colOff>1045116</xdr:colOff>
      <xdr:row>5</xdr:row>
      <xdr:rowOff>117632</xdr:rowOff>
    </xdr:to>
    <xdr:pic>
      <xdr:nvPicPr>
        <xdr:cNvPr id="19" name="Picture 18">
          <a:extLst>
            <a:ext uri="{FF2B5EF4-FFF2-40B4-BE49-F238E27FC236}">
              <a16:creationId xmlns:a16="http://schemas.microsoft.com/office/drawing/2014/main" id="{AABEC311-0738-6917-6EC1-81F53AEEFAD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6" cstate="print">
          <a:alphaModFix amt="54000"/>
          <a:extLst>
            <a:ext uri="{28A0092B-C50C-407E-A947-70E740481C1C}">
              <a14:useLocalDpi xmlns:a14="http://schemas.microsoft.com/office/drawing/2010/main" val="0"/>
            </a:ext>
          </a:extLst>
        </a:blip>
        <a:stretch>
          <a:fillRect/>
        </a:stretch>
      </xdr:blipFill>
      <xdr:spPr>
        <a:xfrm>
          <a:off x="481535" y="413569"/>
          <a:ext cx="992206" cy="999463"/>
        </a:xfrm>
        <a:prstGeom prst="rect">
          <a:avLst/>
        </a:prstGeom>
      </xdr:spPr>
    </xdr:pic>
    <xdr:clientData/>
  </xdr:twoCellAnchor>
  <xdr:twoCellAnchor>
    <xdr:from>
      <xdr:col>5</xdr:col>
      <xdr:colOff>457200</xdr:colOff>
      <xdr:row>43</xdr:row>
      <xdr:rowOff>142875</xdr:rowOff>
    </xdr:from>
    <xdr:to>
      <xdr:col>6</xdr:col>
      <xdr:colOff>838200</xdr:colOff>
      <xdr:row>46</xdr:row>
      <xdr:rowOff>1850</xdr:rowOff>
    </xdr:to>
    <xdr:sp macro="" textlink="">
      <xdr:nvSpPr>
        <xdr:cNvPr id="11" name="Rectangle: Rounded Corners 10">
          <a:hlinkClick xmlns:r="http://schemas.openxmlformats.org/officeDocument/2006/relationships" r:id="rId7"/>
          <a:extLst>
            <a:ext uri="{FF2B5EF4-FFF2-40B4-BE49-F238E27FC236}">
              <a16:creationId xmlns:a16="http://schemas.microsoft.com/office/drawing/2014/main" id="{7EC614EA-6A6D-4221-84BD-7C6E4E02854E}"/>
            </a:ext>
          </a:extLst>
        </xdr:cNvPr>
        <xdr:cNvSpPr/>
      </xdr:nvSpPr>
      <xdr:spPr bwMode="auto">
        <a:xfrm>
          <a:off x="4029075" y="7734300"/>
          <a:ext cx="1143000" cy="344750"/>
        </a:xfrm>
        <a:prstGeom prst="roundRect">
          <a:avLst/>
        </a:prstGeom>
        <a:gradFill rotWithShape="1">
          <a:gsLst>
            <a:gs pos="0">
              <a:srgbClr val="C0504D">
                <a:shade val="51000"/>
                <a:satMod val="130000"/>
              </a:srgbClr>
            </a:gs>
            <a:gs pos="80000">
              <a:srgbClr val="C0504D">
                <a:shade val="93000"/>
                <a:satMod val="130000"/>
              </a:srgbClr>
            </a:gs>
            <a:gs pos="100000">
              <a:srgbClr val="C0504D">
                <a:shade val="94000"/>
                <a:satMod val="135000"/>
              </a:srgbClr>
            </a:gs>
          </a:gsLst>
          <a:lin ang="16200000" scaled="0"/>
        </a:gradFill>
        <a:ln w="9525" cap="flat" cmpd="sng" algn="ctr">
          <a:solidFill>
            <a:srgbClr val="C0504D">
              <a:shade val="95000"/>
              <a:satMod val="105000"/>
            </a:srgbClr>
          </a:solidFill>
          <a:prstDash val="solid"/>
          <a:headEnd type="none" w="med" len="med"/>
          <a:tailEnd type="none" w="med" len="med"/>
        </a:ln>
        <a:effectLst>
          <a:outerShdw blurRad="40000" dist="23000" dir="5400000" rotWithShape="0">
            <a:srgbClr val="000000">
              <a:alpha val="35000"/>
            </a:srgbClr>
          </a:outerShdw>
        </a:effectLst>
        <a:scene3d>
          <a:camera prst="orthographicFront"/>
          <a:lightRig rig="threePt" dir="t"/>
        </a:scene3d>
        <a:sp3d>
          <a:bevelT w="152400" h="50800" prst="softRound"/>
        </a:sp3d>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000" b="1" i="0" u="none" strike="noStrike" kern="0" cap="none" spc="0" normalizeH="0" baseline="0" noProof="0">
              <a:ln>
                <a:noFill/>
              </a:ln>
              <a:solidFill>
                <a:sysClr val="window" lastClr="FFFFFF"/>
              </a:solidFill>
              <a:effectLst/>
              <a:uLnTx/>
              <a:uFillTx/>
              <a:latin typeface="Arial" panose="020B0604020202020204" pitchFamily="34" charset="0"/>
              <a:ea typeface="+mn-ea"/>
              <a:cs typeface="Arial" panose="020B0604020202020204" pitchFamily="34" charset="0"/>
            </a:rPr>
            <a:t>NPFC URG/TOPS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000" b="0" i="0" u="sng" strike="noStrike" kern="0" cap="none" spc="0" normalizeH="0" baseline="0" noProof="0">
              <a:ln>
                <a:noFill/>
              </a:ln>
              <a:solidFill>
                <a:sysClr val="window" lastClr="FFFFFF"/>
              </a:solidFill>
              <a:effectLst/>
              <a:uLnTx/>
              <a:uFillTx/>
              <a:latin typeface="Arial" panose="020B0604020202020204" pitchFamily="34" charset="0"/>
              <a:ea typeface="+mn-ea"/>
              <a:cs typeface="Arial" panose="020B0604020202020204" pitchFamily="34" charset="0"/>
            </a:rPr>
            <a:t>Click Here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3733800</xdr:colOff>
      <xdr:row>0</xdr:row>
      <xdr:rowOff>269875</xdr:rowOff>
    </xdr:from>
    <xdr:to>
      <xdr:col>1</xdr:col>
      <xdr:colOff>5102226</xdr:colOff>
      <xdr:row>2</xdr:row>
      <xdr:rowOff>92075</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A57B7D05-F74B-4752-957E-59ED5C351C51}"/>
            </a:ext>
          </a:extLst>
        </xdr:cNvPr>
        <xdr:cNvSpPr/>
      </xdr:nvSpPr>
      <xdr:spPr bwMode="auto">
        <a:xfrm>
          <a:off x="9115425" y="269875"/>
          <a:ext cx="1368426" cy="488950"/>
        </a:xfrm>
        <a:prstGeom prst="roundRect">
          <a:avLst/>
        </a:prstGeom>
        <a:ln>
          <a:headEnd type="none" w="med" len="med"/>
          <a:tailEnd type="none" w="med" len="med"/>
        </a:ln>
        <a:scene3d>
          <a:camera prst="orthographicFront"/>
          <a:lightRig rig="threePt" dir="t"/>
        </a:scene3d>
        <a:sp3d>
          <a:bevelT w="152400" h="50800" prst="softRound"/>
        </a:sp3d>
      </xdr:spPr>
      <xdr:style>
        <a:lnRef idx="1">
          <a:schemeClr val="accent2"/>
        </a:lnRef>
        <a:fillRef idx="3">
          <a:schemeClr val="accent2"/>
        </a:fillRef>
        <a:effectRef idx="2">
          <a:schemeClr val="accent2"/>
        </a:effectRef>
        <a:fontRef idx="minor">
          <a:schemeClr val="lt1"/>
        </a:fontRef>
      </xdr:style>
      <xdr:txBody>
        <a:bodyPr vertOverflow="clip" wrap="square" lIns="18288" tIns="0" rIns="0" bIns="0" rtlCol="0" anchor="ctr" upright="1"/>
        <a:lstStyle/>
        <a:p>
          <a:pPr algn="ctr"/>
          <a:r>
            <a:rPr lang="en-US" sz="1100">
              <a:latin typeface="Arial" panose="020B0604020202020204" pitchFamily="34" charset="0"/>
              <a:cs typeface="Arial" panose="020B0604020202020204" pitchFamily="34" charset="0"/>
            </a:rPr>
            <a:t>Return to Project Summary</a:t>
          </a:r>
        </a:p>
      </xdr:txBody>
    </xdr:sp>
    <xdr:clientData/>
  </xdr:twoCellAnchor>
  <xdr:twoCellAnchor>
    <xdr:from>
      <xdr:col>0</xdr:col>
      <xdr:colOff>4352925</xdr:colOff>
      <xdr:row>13</xdr:row>
      <xdr:rowOff>57150</xdr:rowOff>
    </xdr:from>
    <xdr:to>
      <xdr:col>1</xdr:col>
      <xdr:colOff>958768</xdr:colOff>
      <xdr:row>13</xdr:row>
      <xdr:rowOff>1453255</xdr:rowOff>
    </xdr:to>
    <xdr:grpSp>
      <xdr:nvGrpSpPr>
        <xdr:cNvPr id="3" name="Group 2" descr="Paste Value Image">
          <a:extLst>
            <a:ext uri="{FF2B5EF4-FFF2-40B4-BE49-F238E27FC236}">
              <a16:creationId xmlns:a16="http://schemas.microsoft.com/office/drawing/2014/main" id="{23C05D07-DEDB-4C71-A058-C0CAC33D4534}"/>
            </a:ext>
          </a:extLst>
        </xdr:cNvPr>
        <xdr:cNvGrpSpPr/>
      </xdr:nvGrpSpPr>
      <xdr:grpSpPr>
        <a:xfrm>
          <a:off x="4352925" y="4229100"/>
          <a:ext cx="1987468" cy="1396105"/>
          <a:chOff x="6972300" y="4143375"/>
          <a:chExt cx="1987468" cy="1396105"/>
        </a:xfrm>
      </xdr:grpSpPr>
      <xdr:pic>
        <xdr:nvPicPr>
          <xdr:cNvPr id="4" name="Picture 3">
            <a:extLst>
              <a:ext uri="{FF2B5EF4-FFF2-40B4-BE49-F238E27FC236}">
                <a16:creationId xmlns:a16="http://schemas.microsoft.com/office/drawing/2014/main" id="{B15A3656-5F94-E724-433A-4F24C69FE1E5}"/>
              </a:ext>
            </a:extLst>
          </xdr:cNvPr>
          <xdr:cNvPicPr>
            <a:picLocks noChangeAspect="1"/>
          </xdr:cNvPicPr>
        </xdr:nvPicPr>
        <xdr:blipFill>
          <a:blip xmlns:r="http://schemas.openxmlformats.org/officeDocument/2006/relationships" r:embed="rId2"/>
          <a:stretch>
            <a:fillRect/>
          </a:stretch>
        </xdr:blipFill>
        <xdr:spPr>
          <a:xfrm>
            <a:off x="6972300" y="4143375"/>
            <a:ext cx="1987468" cy="1396105"/>
          </a:xfrm>
          <a:prstGeom prst="rect">
            <a:avLst/>
          </a:prstGeom>
        </xdr:spPr>
      </xdr:pic>
      <xdr:pic>
        <xdr:nvPicPr>
          <xdr:cNvPr id="5" name="Picture 4">
            <a:extLst>
              <a:ext uri="{FF2B5EF4-FFF2-40B4-BE49-F238E27FC236}">
                <a16:creationId xmlns:a16="http://schemas.microsoft.com/office/drawing/2014/main" id="{0407D0B9-09EC-59EC-AA24-5D3E3D41C7AC}"/>
              </a:ext>
            </a:extLst>
          </xdr:cNvPr>
          <xdr:cNvPicPr>
            <a:picLocks noChangeAspect="1"/>
          </xdr:cNvPicPr>
        </xdr:nvPicPr>
        <xdr:blipFill>
          <a:blip xmlns:r="http://schemas.openxmlformats.org/officeDocument/2006/relationships" r:embed="rId3"/>
          <a:stretch>
            <a:fillRect/>
          </a:stretch>
        </xdr:blipFill>
        <xdr:spPr>
          <a:xfrm>
            <a:off x="7534275" y="4914900"/>
            <a:ext cx="304826" cy="384081"/>
          </a:xfrm>
          <a:prstGeom prst="rect">
            <a:avLst/>
          </a:prstGeom>
        </xdr:spPr>
      </xdr:pic>
    </xdr:grpSp>
    <xdr:clientData/>
  </xdr:twoCellAnchor>
  <xdr:twoCellAnchor>
    <xdr:from>
      <xdr:col>1</xdr:col>
      <xdr:colOff>790575</xdr:colOff>
      <xdr:row>17</xdr:row>
      <xdr:rowOff>476251</xdr:rowOff>
    </xdr:from>
    <xdr:to>
      <xdr:col>1</xdr:col>
      <xdr:colOff>2228850</xdr:colOff>
      <xdr:row>17</xdr:row>
      <xdr:rowOff>914401</xdr:rowOff>
    </xdr:to>
    <xdr:grpSp>
      <xdr:nvGrpSpPr>
        <xdr:cNvPr id="6" name="Group 5">
          <a:extLst>
            <a:ext uri="{FF2B5EF4-FFF2-40B4-BE49-F238E27FC236}">
              <a16:creationId xmlns:a16="http://schemas.microsoft.com/office/drawing/2014/main" id="{A4A82EB6-AF30-4150-2A6D-60299A17D5A7}"/>
            </a:ext>
            <a:ext uri="{C183D7F6-B498-43B3-948B-1728B52AA6E4}">
              <adec:decorative xmlns:adec="http://schemas.microsoft.com/office/drawing/2017/decorative" val="1"/>
            </a:ext>
          </a:extLst>
        </xdr:cNvPr>
        <xdr:cNvGrpSpPr/>
      </xdr:nvGrpSpPr>
      <xdr:grpSpPr>
        <a:xfrm>
          <a:off x="6172200" y="8277226"/>
          <a:ext cx="1438275" cy="438150"/>
          <a:chOff x="0" y="0"/>
          <a:chExt cx="1819275" cy="561975"/>
        </a:xfrm>
      </xdr:grpSpPr>
      <xdr:pic>
        <xdr:nvPicPr>
          <xdr:cNvPr id="7" name="Picture 6" descr="Signature types Adobe">
            <a:extLst>
              <a:ext uri="{FF2B5EF4-FFF2-40B4-BE49-F238E27FC236}">
                <a16:creationId xmlns:a16="http://schemas.microsoft.com/office/drawing/2014/main" id="{7BE987D7-385D-3F16-A061-8C53DACD6C45}"/>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9016" t="22936" r="12705" b="23853"/>
          <a:stretch/>
        </xdr:blipFill>
        <xdr:spPr bwMode="auto">
          <a:xfrm>
            <a:off x="0" y="9525"/>
            <a:ext cx="1819275" cy="552450"/>
          </a:xfrm>
          <a:prstGeom prst="rect">
            <a:avLst/>
          </a:prstGeom>
          <a:ln w="12700">
            <a:solidFill>
              <a:schemeClr val="tx1"/>
            </a:solidFill>
          </a:ln>
          <a:extLst>
            <a:ext uri="{53640926-AAD7-44D8-BBD7-CCE9431645EC}">
              <a14:shadowObscured xmlns:a14="http://schemas.microsoft.com/office/drawing/2010/main"/>
            </a:ext>
          </a:extLst>
        </xdr:spPr>
      </xdr:pic>
      <xdr:sp macro="" textlink="">
        <xdr:nvSpPr>
          <xdr:cNvPr id="8" name="Rectangle 7">
            <a:extLst>
              <a:ext uri="{FF2B5EF4-FFF2-40B4-BE49-F238E27FC236}">
                <a16:creationId xmlns:a16="http://schemas.microsoft.com/office/drawing/2014/main" id="{B0EEF31E-96D9-9412-B018-DC9723909BC9}"/>
              </a:ext>
            </a:extLst>
          </xdr:cNvPr>
          <xdr:cNvSpPr/>
        </xdr:nvSpPr>
        <xdr:spPr>
          <a:xfrm>
            <a:off x="1276350" y="0"/>
            <a:ext cx="542925" cy="542925"/>
          </a:xfrm>
          <a:prstGeom prst="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609600</xdr:colOff>
      <xdr:row>15</xdr:row>
      <xdr:rowOff>76200</xdr:rowOff>
    </xdr:from>
    <xdr:to>
      <xdr:col>6</xdr:col>
      <xdr:colOff>590550</xdr:colOff>
      <xdr:row>17</xdr:row>
      <xdr:rowOff>142875</xdr:rowOff>
    </xdr:to>
    <xdr:sp macro="" textlink="">
      <xdr:nvSpPr>
        <xdr:cNvPr id="4" name="Rectangle: Rounded Corners 3">
          <a:hlinkClick xmlns:r="http://schemas.openxmlformats.org/officeDocument/2006/relationships" r:id="rId1"/>
          <a:extLst>
            <a:ext uri="{FF2B5EF4-FFF2-40B4-BE49-F238E27FC236}">
              <a16:creationId xmlns:a16="http://schemas.microsoft.com/office/drawing/2014/main" id="{57A7FCDD-EE8F-444D-B06C-848666A7CE0F}"/>
            </a:ext>
          </a:extLst>
        </xdr:cNvPr>
        <xdr:cNvSpPr/>
      </xdr:nvSpPr>
      <xdr:spPr bwMode="auto">
        <a:xfrm>
          <a:off x="3962400" y="2768600"/>
          <a:ext cx="1238250" cy="396875"/>
        </a:xfrm>
        <a:prstGeom prst="roundRect">
          <a:avLst/>
        </a:prstGeom>
        <a:ln>
          <a:headEnd type="none" w="med" len="med"/>
          <a:tailEnd type="none" w="med" len="med"/>
        </a:ln>
        <a:scene3d>
          <a:camera prst="orthographicFront"/>
          <a:lightRig rig="threePt" dir="t"/>
        </a:scene3d>
        <a:sp3d>
          <a:bevelT w="152400" h="50800" prst="softRound"/>
        </a:sp3d>
      </xdr:spPr>
      <xdr:style>
        <a:lnRef idx="1">
          <a:schemeClr val="accent2"/>
        </a:lnRef>
        <a:fillRef idx="3">
          <a:schemeClr val="accent2"/>
        </a:fillRef>
        <a:effectRef idx="2">
          <a:schemeClr val="accent2"/>
        </a:effectRef>
        <a:fontRef idx="minor">
          <a:schemeClr val="lt1"/>
        </a:fontRef>
      </xdr:style>
      <xdr:txBody>
        <a:bodyPr vertOverflow="clip" wrap="square" lIns="18288" tIns="0" rIns="0" bIns="0" rtlCol="0" anchor="ctr" upright="1"/>
        <a:lstStyle/>
        <a:p>
          <a:pPr algn="ctr"/>
          <a:r>
            <a:rPr lang="en-US" sz="900">
              <a:latin typeface="Arial" panose="020B0604020202020204" pitchFamily="34" charset="0"/>
              <a:cs typeface="Arial" panose="020B0604020202020204" pitchFamily="34" charset="0"/>
            </a:rPr>
            <a:t>Return to Project Summary</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72570</xdr:colOff>
      <xdr:row>6</xdr:row>
      <xdr:rowOff>199572</xdr:rowOff>
    </xdr:from>
    <xdr:to>
      <xdr:col>14</xdr:col>
      <xdr:colOff>725714</xdr:colOff>
      <xdr:row>10</xdr:row>
      <xdr:rowOff>24041</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46D85F29-6AF5-46E4-8E3B-369A0E42D037}"/>
            </a:ext>
          </a:extLst>
        </xdr:cNvPr>
        <xdr:cNvSpPr/>
      </xdr:nvSpPr>
      <xdr:spPr bwMode="auto">
        <a:xfrm>
          <a:off x="21499284" y="1741715"/>
          <a:ext cx="1560287" cy="767897"/>
        </a:xfrm>
        <a:prstGeom prst="roundRect">
          <a:avLst/>
        </a:prstGeom>
        <a:ln>
          <a:headEnd type="none" w="med" len="med"/>
          <a:tailEnd type="none" w="med" len="med"/>
        </a:ln>
        <a:scene3d>
          <a:camera prst="orthographicFront"/>
          <a:lightRig rig="threePt" dir="t"/>
        </a:scene3d>
        <a:sp3d>
          <a:bevelT w="152400" h="50800" prst="softRound"/>
        </a:sp3d>
      </xdr:spPr>
      <xdr:style>
        <a:lnRef idx="1">
          <a:schemeClr val="accent2"/>
        </a:lnRef>
        <a:fillRef idx="3">
          <a:schemeClr val="accent2"/>
        </a:fillRef>
        <a:effectRef idx="2">
          <a:schemeClr val="accent2"/>
        </a:effectRef>
        <a:fontRef idx="minor">
          <a:schemeClr val="lt1"/>
        </a:fontRef>
      </xdr:style>
      <xdr:txBody>
        <a:bodyPr vertOverflow="clip" wrap="square" lIns="18288" tIns="0" rIns="0" bIns="0" rtlCol="0" anchor="ctr" upright="1"/>
        <a:lstStyle/>
        <a:p>
          <a:pPr algn="ctr"/>
          <a:r>
            <a:rPr lang="en-US" sz="1100">
              <a:latin typeface="Arial" panose="020B0604020202020204" pitchFamily="34" charset="0"/>
              <a:cs typeface="Arial" panose="020B0604020202020204" pitchFamily="34" charset="0"/>
            </a:rPr>
            <a:t>Return to Project Summary</a:t>
          </a:r>
        </a:p>
      </xdr:txBody>
    </xdr:sp>
    <xdr:clientData/>
  </xdr:twoCellAnchor>
  <xdr:twoCellAnchor>
    <xdr:from>
      <xdr:col>13</xdr:col>
      <xdr:colOff>95250</xdr:colOff>
      <xdr:row>25</xdr:row>
      <xdr:rowOff>136070</xdr:rowOff>
    </xdr:from>
    <xdr:to>
      <xdr:col>14</xdr:col>
      <xdr:colOff>630011</xdr:colOff>
      <xdr:row>28</xdr:row>
      <xdr:rowOff>163286</xdr:rowOff>
    </xdr:to>
    <xdr:sp macro="" textlink="">
      <xdr:nvSpPr>
        <xdr:cNvPr id="3" name="Rectangle: Rounded Corners 2">
          <a:hlinkClick xmlns:r="http://schemas.openxmlformats.org/officeDocument/2006/relationships" r:id="rId2"/>
          <a:extLst>
            <a:ext uri="{FF2B5EF4-FFF2-40B4-BE49-F238E27FC236}">
              <a16:creationId xmlns:a16="http://schemas.microsoft.com/office/drawing/2014/main" id="{C5012AC6-11F1-4BFC-A446-D6EC47B63966}"/>
            </a:ext>
          </a:extLst>
        </xdr:cNvPr>
        <xdr:cNvSpPr/>
      </xdr:nvSpPr>
      <xdr:spPr bwMode="auto">
        <a:xfrm>
          <a:off x="19213286" y="6041570"/>
          <a:ext cx="1405618" cy="721180"/>
        </a:xfrm>
        <a:prstGeom prst="roundRect">
          <a:avLst/>
        </a:prstGeom>
        <a:ln>
          <a:headEnd type="none" w="med" len="med"/>
          <a:tailEnd type="none" w="med" len="med"/>
        </a:ln>
        <a:scene3d>
          <a:camera prst="orthographicFront"/>
          <a:lightRig rig="threePt" dir="t"/>
        </a:scene3d>
        <a:sp3d>
          <a:bevelT w="152400" h="50800" prst="softRound"/>
        </a:sp3d>
      </xdr:spPr>
      <xdr:style>
        <a:lnRef idx="1">
          <a:schemeClr val="accent2"/>
        </a:lnRef>
        <a:fillRef idx="3">
          <a:schemeClr val="accent2"/>
        </a:fillRef>
        <a:effectRef idx="2">
          <a:schemeClr val="accent2"/>
        </a:effectRef>
        <a:fontRef idx="minor">
          <a:schemeClr val="lt1"/>
        </a:fontRef>
      </xdr:style>
      <xdr:txBody>
        <a:bodyPr vertOverflow="clip" wrap="square" lIns="18288" tIns="0" rIns="0" bIns="0" rtlCol="0" anchor="ctr" upright="1"/>
        <a:lstStyle/>
        <a:p>
          <a:pPr algn="ctr"/>
          <a:r>
            <a:rPr lang="en-US" sz="1100">
              <a:latin typeface="Arial" panose="020B0604020202020204" pitchFamily="34" charset="0"/>
              <a:cs typeface="Arial" panose="020B0604020202020204" pitchFamily="34" charset="0"/>
            </a:rPr>
            <a:t>Standard Rate COMDTINST</a:t>
          </a:r>
        </a:p>
        <a:p>
          <a:pPr algn="ctr"/>
          <a:r>
            <a:rPr lang="en-US" sz="1100">
              <a:latin typeface="Arial" panose="020B0604020202020204" pitchFamily="34" charset="0"/>
              <a:cs typeface="Arial" panose="020B0604020202020204" pitchFamily="34" charset="0"/>
            </a:rPr>
            <a:t>Link</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253094</xdr:colOff>
      <xdr:row>1</xdr:row>
      <xdr:rowOff>300265</xdr:rowOff>
    </xdr:from>
    <xdr:to>
      <xdr:col>0</xdr:col>
      <xdr:colOff>1491344</xdr:colOff>
      <xdr:row>1</xdr:row>
      <xdr:rowOff>798740</xdr:rowOff>
    </xdr:to>
    <xdr:sp macro="" textlink="">
      <xdr:nvSpPr>
        <xdr:cNvPr id="2" name="Rectangle: Rounded Corners 3">
          <a:hlinkClick xmlns:r="http://schemas.openxmlformats.org/officeDocument/2006/relationships" r:id="rId1"/>
          <a:extLst>
            <a:ext uri="{FF2B5EF4-FFF2-40B4-BE49-F238E27FC236}">
              <a16:creationId xmlns:a16="http://schemas.microsoft.com/office/drawing/2014/main" id="{B3522294-DDF9-204E-8A03-00EAFF200FB8}"/>
            </a:ext>
          </a:extLst>
        </xdr:cNvPr>
        <xdr:cNvSpPr/>
      </xdr:nvSpPr>
      <xdr:spPr bwMode="auto">
        <a:xfrm>
          <a:off x="253094" y="504372"/>
          <a:ext cx="1238250" cy="498475"/>
        </a:xfrm>
        <a:prstGeom prst="roundRect">
          <a:avLst/>
        </a:prstGeom>
        <a:ln>
          <a:headEnd type="none" w="med" len="med"/>
          <a:tailEnd type="none" w="med" len="med"/>
        </a:ln>
        <a:scene3d>
          <a:camera prst="orthographicFront"/>
          <a:lightRig rig="threePt" dir="t"/>
        </a:scene3d>
        <a:sp3d>
          <a:bevelT w="152400" h="50800" prst="softRound"/>
        </a:sp3d>
      </xdr:spPr>
      <xdr:style>
        <a:lnRef idx="1">
          <a:schemeClr val="accent2"/>
        </a:lnRef>
        <a:fillRef idx="3">
          <a:schemeClr val="accent2"/>
        </a:fillRef>
        <a:effectRef idx="2">
          <a:schemeClr val="accent2"/>
        </a:effectRef>
        <a:fontRef idx="minor">
          <a:schemeClr val="lt1"/>
        </a:fontRef>
      </xdr:style>
      <xdr:txBody>
        <a:bodyPr vertOverflow="clip" wrap="square" lIns="18288" tIns="0" rIns="0" bIns="0" rtlCol="0" anchor="ctr" upright="1"/>
        <a:lstStyle/>
        <a:p>
          <a:pPr algn="ctr"/>
          <a:r>
            <a:rPr lang="en-US" sz="1100"/>
            <a:t>Return to Project Summary</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C268FB9C-7BA2-4D3C-BD68-7ECD170F81B6}" name="Vehicle" displayName="Vehicle" ref="T6:V22" totalsRowShown="0" dataDxfId="36" tableBorderDxfId="35">
  <autoFilter ref="T6:V22" xr:uid="{C268FB9C-7BA2-4D3C-BD68-7ECD170F81B6}"/>
  <tableColumns count="3">
    <tableColumn id="1" xr3:uid="{E2999F8C-B84A-4F32-9D2B-D5973DCE9D76}" name="Vehicle Type" dataDxfId="34"/>
    <tableColumn id="2" xr3:uid="{2C8D8C75-7CE1-40BF-BB82-C98581222B1B}" name="Mileage" dataDxfId="33"/>
    <tableColumn id="3" xr3:uid="{BC5C4AA3-A394-4C0B-A6B1-33D539551AAE}" name="Daily" dataDxfId="32"/>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E77B1375-3530-41C1-840E-CC3A5EA28448}" name="Boats" displayName="Boats" ref="E6:G26" totalsRowShown="0" headerRowDxfId="31" dataDxfId="30" tableBorderDxfId="29">
  <autoFilter ref="E6:G26" xr:uid="{E77B1375-3530-41C1-840E-CC3A5EA28448}"/>
  <tableColumns count="3">
    <tableColumn id="1" xr3:uid="{F65A6014-1367-44CB-8B53-AC30D267AD26}" name="Boats" dataDxfId="28"/>
    <tableColumn id="2" xr3:uid="{9BFAD8CD-77A9-4152-AD5F-99DF45D16F23}" name="Cost" dataDxfId="27"/>
    <tableColumn id="3" xr3:uid="{FB3E02CC-2A96-4AA8-A4F0-658F89F790AC}" name="Rate" dataDxfId="26"/>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A4698040-5543-4F4F-A1F8-14AEDE27D979}" name="Cutters" displayName="Cutters" ref="I6:K29" totalsRowShown="0" headerRowDxfId="25" dataDxfId="24" tableBorderDxfId="23">
  <autoFilter ref="I6:K29" xr:uid="{A4698040-5543-4F4F-A1F8-14AEDE27D979}"/>
  <tableColumns count="3">
    <tableColumn id="1" xr3:uid="{60C660BB-AB1C-4197-AD9D-A660DD9A6AEB}" name="Cutters" dataDxfId="22"/>
    <tableColumn id="2" xr3:uid="{B9D9DF1C-6EB4-4FDA-B388-9C54EFAE9F3B}" name="Cost" dataDxfId="21"/>
    <tableColumn id="3" xr3:uid="{D6BE9285-5D2C-40F8-B646-A937EBA8D9B2}" name="Rate" dataDxfId="20"/>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CB455B92-3B42-4FA0-872F-E915F1CB7A0A}" name="Equipment" displayName="Equipment" ref="M6:O52" totalsRowShown="0" headerRowDxfId="19" dataDxfId="18" tableBorderDxfId="17">
  <autoFilter ref="M6:O52" xr:uid="{CB455B92-3B42-4FA0-872F-E915F1CB7A0A}"/>
  <tableColumns count="3">
    <tableColumn id="1" xr3:uid="{806F9D4F-A2D9-4925-AA81-D97EBFD1F749}" name="Equipment" dataDxfId="16"/>
    <tableColumn id="2" xr3:uid="{899CB6E6-18E9-472D-B428-027B1B160B77}" name="Cost" dataDxfId="15"/>
    <tableColumn id="3" xr3:uid="{401F2FA4-5F36-4597-B954-F6A2964BF67B}" name="Rate" dataDxfId="14"/>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321C4F63-EF1C-46D3-B113-148F834FE146}" name="Duty" displayName="Duty" ref="X6:X45" totalsRowShown="0" headerRowDxfId="13" dataDxfId="12" tableBorderDxfId="11">
  <autoFilter ref="X6:X45" xr:uid="{321C4F63-EF1C-46D3-B113-148F834FE146}"/>
  <tableColumns count="1">
    <tableColumn id="1" xr3:uid="{5E6A4F51-6942-4389-911F-DD052F568688}" name="Duty" dataDxfId="10"/>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AF2F1858-3D54-4FAF-92AC-23615B3B8BAE}" name="Personnel" displayName="Personnel" ref="Q6:R61" totalsRowShown="0" headerRowDxfId="9" dataDxfId="8" tableBorderDxfId="7">
  <autoFilter ref="Q6:R61" xr:uid="{AF2F1858-3D54-4FAF-92AC-23615B3B8BAE}"/>
  <tableColumns count="2">
    <tableColumn id="1" xr3:uid="{1E659A68-4F8A-430C-A799-96EFE12FCFD8}" name="Personnel" dataDxfId="6"/>
    <tableColumn id="2" xr3:uid="{A3E61CFB-D934-4CB3-BD99-8BF72D4BC80D}" name="Hourly" dataDxfId="5"/>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F84DE02-C1A3-44B7-A2C6-51979CBFE42C}" name="Aircraft" displayName="Aircraft" ref="A6:C13" totalsRowShown="0" headerRowDxfId="4" tableBorderDxfId="3">
  <autoFilter ref="A6:C13" xr:uid="{9F84DE02-C1A3-44B7-A2C6-51979CBFE42C}"/>
  <tableColumns count="3">
    <tableColumn id="1" xr3:uid="{674940BB-027F-451A-B33C-EC18F695F0F0}" name="Aircraft" dataDxfId="2"/>
    <tableColumn id="2" xr3:uid="{8DBC48F3-71D1-4384-B50B-FB27112D5E2C}" name="Cost" dataDxfId="1"/>
    <tableColumn id="3" xr3:uid="{AE59E910-1080-4E16-BA7B-D80532F2AA39}" name="Rate"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29.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0.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31.xml"/><Relationship Id="rId2" Type="http://schemas.openxmlformats.org/officeDocument/2006/relationships/vmlDrawing" Target="../drawings/vmlDrawing31.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drawing" Target="../drawings/drawing5.xml"/><Relationship Id="rId1" Type="http://schemas.openxmlformats.org/officeDocument/2006/relationships/printerSettings" Target="../printerSettings/printerSettings37.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 Id="rId9" Type="http://schemas.openxmlformats.org/officeDocument/2006/relationships/table" Target="../tables/table7.xml"/></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0" tint="-0.14999847407452621"/>
    <pageSetUpPr fitToPage="1"/>
  </sheetPr>
  <dimension ref="B1:H40"/>
  <sheetViews>
    <sheetView showGridLines="0" topLeftCell="A7" zoomScaleNormal="100" workbookViewId="0"/>
  </sheetViews>
  <sheetFormatPr defaultColWidth="9.140625" defaultRowHeight="12.75" x14ac:dyDescent="0.2"/>
  <cols>
    <col min="1" max="1" width="6.42578125" style="5" customWidth="1"/>
    <col min="2" max="2" width="16.42578125" style="5" customWidth="1"/>
    <col min="3" max="3" width="16.28515625" style="5" customWidth="1"/>
    <col min="4" max="4" width="11.42578125" style="5" customWidth="1"/>
    <col min="5" max="5" width="3" style="5" customWidth="1"/>
    <col min="6" max="6" width="11.42578125" style="5" customWidth="1"/>
    <col min="7" max="7" width="16.28515625" style="10" customWidth="1"/>
    <col min="8" max="8" width="16.42578125" style="10" customWidth="1"/>
    <col min="9" max="9" width="6.42578125" style="5" customWidth="1"/>
    <col min="10" max="16384" width="9.140625" style="5"/>
  </cols>
  <sheetData>
    <row r="1" spans="2:8" ht="30" customHeight="1" x14ac:dyDescent="0.2"/>
    <row r="2" spans="2:8" ht="23.25" x14ac:dyDescent="0.35">
      <c r="B2" s="71" t="s">
        <v>316</v>
      </c>
      <c r="C2" s="73"/>
      <c r="D2" s="73"/>
      <c r="E2" s="73"/>
      <c r="F2" s="73"/>
      <c r="G2" s="83"/>
      <c r="H2" s="83"/>
    </row>
    <row r="3" spans="2:8" ht="23.25" x14ac:dyDescent="0.35">
      <c r="B3" s="71" t="s">
        <v>315</v>
      </c>
      <c r="C3" s="71"/>
      <c r="D3" s="71"/>
      <c r="E3" s="71"/>
      <c r="F3" s="71"/>
      <c r="G3" s="71"/>
      <c r="H3" s="71"/>
    </row>
    <row r="7" spans="2:8" ht="13.5" thickBot="1" x14ac:dyDescent="0.25">
      <c r="B7" s="12" t="s">
        <v>119</v>
      </c>
      <c r="C7" s="335" t="s">
        <v>120</v>
      </c>
      <c r="F7" s="12" t="s">
        <v>121</v>
      </c>
      <c r="G7" s="76" t="s">
        <v>122</v>
      </c>
      <c r="H7" s="76"/>
    </row>
    <row r="10" spans="2:8" ht="13.5" thickBot="1" x14ac:dyDescent="0.25">
      <c r="B10" s="44" t="s">
        <v>390</v>
      </c>
      <c r="D10" s="77">
        <v>45200</v>
      </c>
      <c r="E10" s="338" t="s">
        <v>123</v>
      </c>
      <c r="F10" s="180">
        <f>D10+30</f>
        <v>45230</v>
      </c>
      <c r="H10" s="174"/>
    </row>
    <row r="11" spans="2:8" x14ac:dyDescent="0.2">
      <c r="B11" s="8"/>
      <c r="C11" s="8"/>
      <c r="D11" s="36"/>
      <c r="E11" s="37"/>
      <c r="F11" s="38"/>
      <c r="G11" s="13"/>
      <c r="H11" s="13"/>
    </row>
    <row r="12" spans="2:8" x14ac:dyDescent="0.2">
      <c r="B12" s="463" t="s">
        <v>124</v>
      </c>
      <c r="C12" s="453"/>
      <c r="D12" s="453"/>
      <c r="E12" s="453"/>
      <c r="F12" s="453"/>
      <c r="G12" s="448"/>
      <c r="H12" s="329">
        <v>5000000</v>
      </c>
    </row>
    <row r="13" spans="2:8" x14ac:dyDescent="0.2">
      <c r="B13" s="446"/>
      <c r="C13" s="446"/>
      <c r="D13" s="446"/>
      <c r="E13" s="446"/>
      <c r="F13" s="446"/>
      <c r="G13" s="447"/>
      <c r="H13" s="448"/>
    </row>
    <row r="14" spans="2:8" x14ac:dyDescent="0.2">
      <c r="B14" s="446" t="s">
        <v>370</v>
      </c>
      <c r="C14" s="446"/>
      <c r="D14" s="446"/>
      <c r="E14" s="446"/>
      <c r="F14" s="446"/>
      <c r="G14" s="449">
        <f>'Daily Summary'!C42</f>
        <v>0</v>
      </c>
      <c r="H14" s="449"/>
    </row>
    <row r="15" spans="2:8" x14ac:dyDescent="0.2">
      <c r="B15" s="446" t="s">
        <v>371</v>
      </c>
      <c r="C15" s="446"/>
      <c r="D15" s="446"/>
      <c r="E15" s="446"/>
      <c r="F15" s="446"/>
      <c r="G15" s="449">
        <f>'Daily Summary'!D42</f>
        <v>0</v>
      </c>
      <c r="H15" s="449"/>
    </row>
    <row r="16" spans="2:8" x14ac:dyDescent="0.2">
      <c r="B16" s="446" t="s">
        <v>372</v>
      </c>
      <c r="C16" s="446"/>
      <c r="D16" s="446"/>
      <c r="E16" s="446"/>
      <c r="F16" s="446"/>
      <c r="G16" s="449">
        <f>'Daily Summary'!E42</f>
        <v>0</v>
      </c>
      <c r="H16" s="448"/>
    </row>
    <row r="17" spans="2:8" x14ac:dyDescent="0.2">
      <c r="B17" s="446" t="s">
        <v>373</v>
      </c>
      <c r="C17" s="446"/>
      <c r="D17" s="446"/>
      <c r="E17" s="446"/>
      <c r="F17" s="446"/>
      <c r="G17" s="449">
        <f>'Daily Summary'!F42</f>
        <v>0</v>
      </c>
      <c r="H17" s="449"/>
    </row>
    <row r="18" spans="2:8" x14ac:dyDescent="0.2">
      <c r="B18" s="446" t="s">
        <v>374</v>
      </c>
      <c r="C18" s="446"/>
      <c r="D18" s="446"/>
      <c r="E18" s="446"/>
      <c r="F18" s="446"/>
      <c r="G18" s="449">
        <f>'Daily Summary'!G42</f>
        <v>0</v>
      </c>
      <c r="H18" s="449"/>
    </row>
    <row r="19" spans="2:8" x14ac:dyDescent="0.2">
      <c r="B19" s="446" t="s">
        <v>375</v>
      </c>
      <c r="C19" s="446"/>
      <c r="D19" s="446"/>
      <c r="E19" s="446"/>
      <c r="F19" s="446"/>
      <c r="G19" s="449">
        <f>'Daily Summary'!H42</f>
        <v>0</v>
      </c>
      <c r="H19" s="448"/>
    </row>
    <row r="20" spans="2:8" x14ac:dyDescent="0.2">
      <c r="B20" s="446" t="s">
        <v>376</v>
      </c>
      <c r="C20" s="446"/>
      <c r="D20" s="446"/>
      <c r="E20" s="446"/>
      <c r="F20" s="446"/>
      <c r="G20" s="449">
        <f>'Daily Summary'!I42</f>
        <v>0</v>
      </c>
      <c r="H20" s="449"/>
    </row>
    <row r="21" spans="2:8" x14ac:dyDescent="0.2">
      <c r="B21" s="450" t="s">
        <v>393</v>
      </c>
      <c r="C21" s="451"/>
      <c r="D21" s="451"/>
      <c r="E21" s="451"/>
      <c r="F21" s="451"/>
      <c r="G21" s="452">
        <f>SUM(G14:G20)</f>
        <v>0</v>
      </c>
      <c r="H21" s="449"/>
    </row>
    <row r="22" spans="2:8" x14ac:dyDescent="0.2">
      <c r="B22" s="446"/>
      <c r="C22" s="446"/>
      <c r="D22" s="446"/>
      <c r="E22" s="446"/>
      <c r="F22" s="446"/>
      <c r="G22" s="449"/>
      <c r="H22" s="449"/>
    </row>
    <row r="23" spans="2:8" x14ac:dyDescent="0.2">
      <c r="B23" s="446" t="s">
        <v>126</v>
      </c>
      <c r="C23" s="446"/>
      <c r="D23" s="446"/>
      <c r="E23" s="446"/>
      <c r="F23" s="446"/>
      <c r="G23" s="449">
        <f>'Daily Summary'!K42</f>
        <v>0</v>
      </c>
      <c r="H23" s="448"/>
    </row>
    <row r="24" spans="2:8" x14ac:dyDescent="0.2">
      <c r="B24" s="446" t="s">
        <v>127</v>
      </c>
      <c r="C24" s="446"/>
      <c r="D24" s="446"/>
      <c r="E24" s="446"/>
      <c r="F24" s="446"/>
      <c r="G24" s="449">
        <f>'Daily Summary'!L42</f>
        <v>0</v>
      </c>
      <c r="H24" s="449"/>
    </row>
    <row r="25" spans="2:8" x14ac:dyDescent="0.2">
      <c r="B25" s="453" t="s">
        <v>377</v>
      </c>
      <c r="C25" s="453"/>
      <c r="D25" s="453"/>
      <c r="E25" s="453"/>
      <c r="F25" s="453"/>
      <c r="G25" s="449">
        <f>'Daily Summary'!M42</f>
        <v>0</v>
      </c>
      <c r="H25" s="454"/>
    </row>
    <row r="26" spans="2:8" x14ac:dyDescent="0.2">
      <c r="B26" s="453" t="s">
        <v>383</v>
      </c>
      <c r="C26" s="453"/>
      <c r="D26" s="453"/>
      <c r="E26" s="453"/>
      <c r="F26" s="453"/>
      <c r="G26" s="449">
        <f>'Daily Summary'!N42</f>
        <v>0</v>
      </c>
      <c r="H26" s="454"/>
    </row>
    <row r="27" spans="2:8" x14ac:dyDescent="0.2">
      <c r="B27" s="453" t="s">
        <v>407</v>
      </c>
      <c r="C27" s="453"/>
      <c r="D27" s="453"/>
      <c r="E27" s="453"/>
      <c r="F27" s="453"/>
      <c r="G27" s="449">
        <f>'Daily Summary'!O42</f>
        <v>0</v>
      </c>
      <c r="H27" s="454"/>
    </row>
    <row r="28" spans="2:8" x14ac:dyDescent="0.2">
      <c r="B28" s="446" t="s">
        <v>408</v>
      </c>
      <c r="C28" s="446"/>
      <c r="D28" s="446"/>
      <c r="E28" s="446"/>
      <c r="F28" s="446"/>
      <c r="G28" s="449">
        <f>'Daily Summary'!P42</f>
        <v>0</v>
      </c>
      <c r="H28" s="449"/>
    </row>
    <row r="29" spans="2:8" x14ac:dyDescent="0.2">
      <c r="B29" s="446" t="s">
        <v>378</v>
      </c>
      <c r="C29" s="446"/>
      <c r="D29" s="446"/>
      <c r="E29" s="446"/>
      <c r="F29" s="446"/>
      <c r="G29" s="449">
        <f>'Daily Summary'!Q42</f>
        <v>0</v>
      </c>
      <c r="H29" s="449"/>
    </row>
    <row r="30" spans="2:8" x14ac:dyDescent="0.2">
      <c r="B30" s="450" t="s">
        <v>392</v>
      </c>
      <c r="C30" s="451"/>
      <c r="D30" s="451"/>
      <c r="E30" s="451"/>
      <c r="F30" s="451"/>
      <c r="G30" s="452">
        <f>SUM(G23:G29)</f>
        <v>0</v>
      </c>
      <c r="H30" s="449"/>
    </row>
    <row r="31" spans="2:8" x14ac:dyDescent="0.2">
      <c r="B31" s="446"/>
      <c r="C31" s="446"/>
      <c r="D31" s="446"/>
      <c r="E31" s="446"/>
      <c r="F31" s="446"/>
      <c r="G31" s="449"/>
      <c r="H31" s="449"/>
    </row>
    <row r="32" spans="2:8" x14ac:dyDescent="0.2">
      <c r="B32" s="455" t="s">
        <v>391</v>
      </c>
      <c r="C32" s="456"/>
      <c r="D32" s="456"/>
      <c r="E32" s="456"/>
      <c r="F32" s="456"/>
      <c r="G32" s="457"/>
      <c r="H32" s="458">
        <f>G21+G30</f>
        <v>0</v>
      </c>
    </row>
    <row r="33" spans="2:8" ht="13.5" thickBot="1" x14ac:dyDescent="0.25">
      <c r="B33" s="459" t="s">
        <v>389</v>
      </c>
      <c r="C33" s="460"/>
      <c r="D33" s="460"/>
      <c r="E33" s="460"/>
      <c r="F33" s="460"/>
      <c r="G33" s="461"/>
      <c r="H33" s="462">
        <f>H12-G30</f>
        <v>5000000</v>
      </c>
    </row>
    <row r="34" spans="2:8" ht="13.5" thickBot="1" x14ac:dyDescent="0.25">
      <c r="B34" s="330" t="str">
        <f>ADMIN!I2</f>
        <v xml:space="preserve">Updated IAW COMDTINST 7310.1W </v>
      </c>
      <c r="C34" s="161"/>
      <c r="D34" s="161"/>
      <c r="E34" s="161"/>
      <c r="F34" s="162"/>
      <c r="G34" s="163" t="s">
        <v>388</v>
      </c>
      <c r="H34" s="374">
        <f>ADMIN!I4</f>
        <v>44815</v>
      </c>
    </row>
    <row r="35" spans="2:8" x14ac:dyDescent="0.2">
      <c r="B35" s="8"/>
      <c r="C35" s="8"/>
      <c r="D35" s="8"/>
      <c r="E35" s="8"/>
      <c r="F35" s="8"/>
      <c r="G35" s="13"/>
      <c r="H35" s="13"/>
    </row>
    <row r="36" spans="2:8" ht="26.25" customHeight="1" thickBot="1" x14ac:dyDescent="0.25">
      <c r="B36" s="44"/>
      <c r="C36" s="12" t="s">
        <v>313</v>
      </c>
      <c r="D36" s="173"/>
      <c r="E36" s="173"/>
      <c r="F36" s="173"/>
      <c r="G36" s="174"/>
    </row>
    <row r="37" spans="2:8" ht="10.5" customHeight="1" x14ac:dyDescent="0.2">
      <c r="B37" s="44"/>
      <c r="C37" s="12"/>
    </row>
    <row r="38" spans="2:8" x14ac:dyDescent="0.2">
      <c r="B38" s="44"/>
      <c r="C38" s="12"/>
    </row>
    <row r="39" spans="2:8" ht="5.0999999999999996" customHeight="1" x14ac:dyDescent="0.2"/>
    <row r="40" spans="2:8" ht="18" x14ac:dyDescent="0.25">
      <c r="B40" s="333" t="s">
        <v>317</v>
      </c>
      <c r="C40" s="331"/>
      <c r="D40" s="331"/>
      <c r="E40" s="331"/>
      <c r="F40" s="331"/>
      <c r="G40" s="332"/>
      <c r="H40" s="332"/>
    </row>
  </sheetData>
  <sheetProtection algorithmName="SHA-512" hashValue="PUST3OTGrnnm16/Su4z4A0B+hlVQBy2k9Bn9lN2Uw0OroQ+zk0rXrrITP8sgbogLtYULjiMxDt4VGmMHJkLwnw==" saltValue="6qj4v9m2xIRWOYDk8750mg==" spinCount="100000" sheet="1" objects="1" scenarios="1"/>
  <phoneticPr fontId="0" type="noConversion"/>
  <printOptions horizontalCentered="1" verticalCentered="1"/>
  <pageMargins left="0.2" right="0.2" top="0" bottom="0.75" header="0.3" footer="0.3"/>
  <pageSetup orientation="portrait" horizontalDpi="1200" verticalDpi="12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6" tint="0.79998168889431442"/>
    <pageSetUpPr fitToPage="1"/>
  </sheetPr>
  <dimension ref="A1:S86"/>
  <sheetViews>
    <sheetView showGridLines="0" zoomScaleNormal="100" workbookViewId="0">
      <selection activeCell="N2" sqref="N2"/>
    </sheetView>
  </sheetViews>
  <sheetFormatPr defaultColWidth="9.140625" defaultRowHeight="10.5" x14ac:dyDescent="0.2"/>
  <cols>
    <col min="1" max="1" width="6.28515625" style="131" customWidth="1"/>
    <col min="2" max="2" width="9.7109375" style="132" customWidth="1"/>
    <col min="3" max="9" width="14.28515625" style="97" customWidth="1"/>
    <col min="10" max="10" width="16.85546875" style="97" customWidth="1"/>
    <col min="11" max="17" width="14.28515625" style="97" customWidth="1"/>
    <col min="18" max="19" width="16.85546875" style="97" customWidth="1"/>
    <col min="20" max="16384" width="9.140625" style="97"/>
  </cols>
  <sheetData>
    <row r="1" spans="1:19" ht="13.5" customHeight="1" thickBot="1" x14ac:dyDescent="0.25">
      <c r="A1" s="490" t="str">
        <f>'Project Summary'!G7</f>
        <v>F/V StillaFloat</v>
      </c>
      <c r="B1" s="491"/>
      <c r="C1" s="491"/>
      <c r="D1" s="492"/>
      <c r="E1" s="492"/>
      <c r="F1" s="492"/>
      <c r="G1" s="492"/>
      <c r="H1" s="492"/>
      <c r="I1" s="492"/>
      <c r="J1" s="492"/>
      <c r="K1" s="93"/>
      <c r="L1" s="93"/>
      <c r="M1" s="93"/>
      <c r="N1" s="93"/>
      <c r="O1" s="493"/>
      <c r="P1" s="94"/>
      <c r="Q1" s="95" t="s">
        <v>132</v>
      </c>
      <c r="R1" s="94"/>
      <c r="S1" s="96"/>
    </row>
    <row r="2" spans="1:19" ht="13.5" customHeight="1" thickBot="1" x14ac:dyDescent="0.25">
      <c r="A2" s="494" t="s">
        <v>133</v>
      </c>
      <c r="B2" s="495"/>
      <c r="C2" s="177">
        <f>'Project Summary'!D10</f>
        <v>45200</v>
      </c>
      <c r="D2" s="98" t="s">
        <v>134</v>
      </c>
      <c r="E2" s="177">
        <f>'Project Summary'!F10</f>
        <v>45230</v>
      </c>
      <c r="F2" s="99"/>
      <c r="G2" s="99"/>
      <c r="H2" s="136"/>
      <c r="I2" s="141" t="s">
        <v>119</v>
      </c>
      <c r="J2" s="176" t="str">
        <f>'Project Summary'!C7</f>
        <v>UCGPXXXXXX</v>
      </c>
      <c r="K2" s="100"/>
      <c r="L2" s="101"/>
      <c r="M2" s="102" t="s">
        <v>135</v>
      </c>
      <c r="N2" s="103">
        <f ca="1">NOW()</f>
        <v>45048.44266724537</v>
      </c>
      <c r="O2" s="103"/>
      <c r="P2" s="103"/>
      <c r="Q2" s="104" t="s">
        <v>136</v>
      </c>
      <c r="R2" s="105">
        <f ca="1">NOW()</f>
        <v>45048.44266724537</v>
      </c>
      <c r="S2" s="105"/>
    </row>
    <row r="3" spans="1:19" ht="12.75" customHeight="1" x14ac:dyDescent="0.2">
      <c r="A3" s="106"/>
      <c r="B3" s="107"/>
      <c r="C3" s="108"/>
      <c r="D3" s="108"/>
      <c r="E3" s="108"/>
      <c r="F3" s="108"/>
      <c r="G3" s="109"/>
      <c r="H3" s="139"/>
      <c r="I3" s="140" t="s">
        <v>137</v>
      </c>
      <c r="J3" s="175">
        <f>'Project Summary'!H12</f>
        <v>5000000</v>
      </c>
      <c r="K3" s="110"/>
      <c r="L3" s="111"/>
      <c r="M3" s="111"/>
      <c r="N3" s="111"/>
      <c r="O3" s="112"/>
      <c r="P3" s="112"/>
      <c r="Q3" s="112"/>
      <c r="R3" s="112"/>
      <c r="S3" s="113"/>
    </row>
    <row r="4" spans="1:19" ht="12.75" customHeight="1" x14ac:dyDescent="0.2">
      <c r="A4" s="106"/>
      <c r="B4" s="107"/>
      <c r="C4" s="108"/>
      <c r="D4" s="108"/>
      <c r="E4" s="108"/>
      <c r="F4" s="108"/>
      <c r="G4" s="109"/>
      <c r="H4" s="138"/>
      <c r="I4" s="135" t="s">
        <v>308</v>
      </c>
      <c r="J4" s="175">
        <f>SUM(K10:Q10)</f>
        <v>0</v>
      </c>
      <c r="K4" s="110"/>
      <c r="L4" s="111"/>
      <c r="M4" s="111"/>
      <c r="N4" s="111"/>
      <c r="O4" s="114"/>
      <c r="P4" s="114"/>
      <c r="Q4" s="115"/>
      <c r="R4" s="114"/>
      <c r="S4" s="116"/>
    </row>
    <row r="5" spans="1:19" ht="12.75" customHeight="1" x14ac:dyDescent="0.2">
      <c r="A5" s="106"/>
      <c r="B5" s="107"/>
      <c r="C5" s="108"/>
      <c r="D5" s="108"/>
      <c r="E5" s="108"/>
      <c r="F5" s="108"/>
      <c r="G5" s="109"/>
      <c r="H5" s="138"/>
      <c r="I5" s="135" t="s">
        <v>307</v>
      </c>
      <c r="J5" s="117">
        <f>SUM(K11:Q41)</f>
        <v>0</v>
      </c>
      <c r="K5" s="118"/>
      <c r="L5" s="111"/>
      <c r="M5" s="111"/>
      <c r="N5" s="111"/>
      <c r="O5" s="114"/>
      <c r="P5" s="114"/>
      <c r="Q5" s="114"/>
      <c r="R5" s="114"/>
      <c r="S5" s="116"/>
    </row>
    <row r="6" spans="1:19" ht="12.75" customHeight="1" x14ac:dyDescent="0.2">
      <c r="A6" s="106"/>
      <c r="B6" s="107"/>
      <c r="C6" s="108"/>
      <c r="D6" s="108"/>
      <c r="E6" s="108"/>
      <c r="F6" s="108"/>
      <c r="G6" s="109"/>
      <c r="H6" s="137"/>
      <c r="I6" s="135" t="s">
        <v>306</v>
      </c>
      <c r="J6" s="117">
        <f>J3-J4-J5</f>
        <v>5000000</v>
      </c>
      <c r="K6" s="118"/>
      <c r="L6" s="111"/>
      <c r="M6" s="111"/>
      <c r="N6" s="111"/>
      <c r="O6" s="114"/>
      <c r="P6" s="114"/>
      <c r="Q6" s="114"/>
      <c r="R6" s="114"/>
      <c r="S6" s="116"/>
    </row>
    <row r="7" spans="1:19" ht="12" x14ac:dyDescent="0.2">
      <c r="A7" s="106"/>
      <c r="B7" s="107"/>
      <c r="C7" s="119"/>
      <c r="D7" s="119"/>
      <c r="E7" s="119"/>
      <c r="F7" s="119"/>
      <c r="G7" s="119"/>
      <c r="H7" s="119"/>
      <c r="I7" s="119"/>
      <c r="J7" s="119"/>
      <c r="K7" s="119"/>
      <c r="L7" s="119"/>
      <c r="M7" s="119"/>
      <c r="N7" s="119"/>
      <c r="O7" s="119"/>
      <c r="P7" s="119"/>
      <c r="Q7" s="119"/>
      <c r="R7" s="119"/>
      <c r="S7" s="120"/>
    </row>
    <row r="8" spans="1:19" ht="12" x14ac:dyDescent="0.2">
      <c r="A8" s="121" t="s">
        <v>138</v>
      </c>
      <c r="B8" s="122" t="s">
        <v>139</v>
      </c>
      <c r="C8" s="123" t="s">
        <v>140</v>
      </c>
      <c r="D8" s="123" t="s">
        <v>140</v>
      </c>
      <c r="E8" s="123" t="s">
        <v>140</v>
      </c>
      <c r="F8" s="123" t="s">
        <v>140</v>
      </c>
      <c r="G8" s="123" t="s">
        <v>140</v>
      </c>
      <c r="H8" s="123" t="s">
        <v>140</v>
      </c>
      <c r="I8" s="123" t="s">
        <v>140</v>
      </c>
      <c r="J8" s="468" t="s">
        <v>141</v>
      </c>
      <c r="K8" s="123" t="s">
        <v>140</v>
      </c>
      <c r="L8" s="123" t="s">
        <v>140</v>
      </c>
      <c r="M8" s="123" t="s">
        <v>142</v>
      </c>
      <c r="N8" s="123" t="s">
        <v>384</v>
      </c>
      <c r="O8" s="123" t="s">
        <v>143</v>
      </c>
      <c r="P8" s="123" t="s">
        <v>144</v>
      </c>
      <c r="Q8" s="123" t="s">
        <v>145</v>
      </c>
      <c r="R8" s="468" t="s">
        <v>141</v>
      </c>
      <c r="S8" s="470" t="s">
        <v>146</v>
      </c>
    </row>
    <row r="9" spans="1:19" ht="12.75" thickBot="1" x14ac:dyDescent="0.25">
      <c r="A9" s="106"/>
      <c r="B9" s="107"/>
      <c r="C9" s="123" t="s">
        <v>147</v>
      </c>
      <c r="D9" s="123" t="s">
        <v>382</v>
      </c>
      <c r="E9" s="123" t="s">
        <v>150</v>
      </c>
      <c r="F9" s="123" t="s">
        <v>148</v>
      </c>
      <c r="G9" s="123" t="s">
        <v>149</v>
      </c>
      <c r="H9" s="124" t="s">
        <v>151</v>
      </c>
      <c r="I9" s="125" t="s">
        <v>381</v>
      </c>
      <c r="J9" s="469" t="s">
        <v>152</v>
      </c>
      <c r="K9" s="123" t="s">
        <v>153</v>
      </c>
      <c r="L9" s="123" t="s">
        <v>379</v>
      </c>
      <c r="M9" s="123" t="s">
        <v>380</v>
      </c>
      <c r="N9" s="123" t="s">
        <v>385</v>
      </c>
      <c r="O9" s="123" t="s">
        <v>154</v>
      </c>
      <c r="P9" s="123" t="s">
        <v>154</v>
      </c>
      <c r="Q9" s="123" t="s">
        <v>154</v>
      </c>
      <c r="R9" s="468" t="s">
        <v>155</v>
      </c>
      <c r="S9" s="470" t="s">
        <v>154</v>
      </c>
    </row>
    <row r="10" spans="1:19" ht="12.75" thickBot="1" x14ac:dyDescent="0.25">
      <c r="A10" s="182" t="s">
        <v>314</v>
      </c>
      <c r="B10" s="183"/>
      <c r="C10" s="445">
        <v>0</v>
      </c>
      <c r="D10" s="445">
        <v>0</v>
      </c>
      <c r="E10" s="445">
        <v>0</v>
      </c>
      <c r="F10" s="445">
        <v>0</v>
      </c>
      <c r="G10" s="445">
        <v>0</v>
      </c>
      <c r="H10" s="445">
        <v>0</v>
      </c>
      <c r="I10" s="445">
        <v>0</v>
      </c>
      <c r="J10" s="149">
        <f t="shared" ref="J10:J41" si="0">SUM(C10:I10)</f>
        <v>0</v>
      </c>
      <c r="K10" s="445">
        <v>0</v>
      </c>
      <c r="L10" s="445">
        <v>0</v>
      </c>
      <c r="M10" s="445">
        <v>0</v>
      </c>
      <c r="N10" s="445">
        <v>0</v>
      </c>
      <c r="O10" s="445">
        <v>0</v>
      </c>
      <c r="P10" s="445">
        <v>0</v>
      </c>
      <c r="Q10" s="445">
        <v>0</v>
      </c>
      <c r="R10" s="150">
        <f t="shared" ref="R10:R41" si="1">SUM(K10:Q10)</f>
        <v>0</v>
      </c>
      <c r="S10" s="134">
        <f t="shared" ref="S10:S41" si="2">SUM(J10+R10)</f>
        <v>0</v>
      </c>
    </row>
    <row r="11" spans="1:19" ht="12.75" thickBot="1" x14ac:dyDescent="0.25">
      <c r="A11" s="384" t="s">
        <v>156</v>
      </c>
      <c r="B11" s="178">
        <f>'day1'!B4</f>
        <v>45200</v>
      </c>
      <c r="C11" s="126">
        <f>'day1'!I38</f>
        <v>0</v>
      </c>
      <c r="D11" s="126">
        <f>'day1'!G45</f>
        <v>0</v>
      </c>
      <c r="E11" s="126">
        <f>'day1'!G51</f>
        <v>0</v>
      </c>
      <c r="F11" s="126">
        <f>'day1'!G57</f>
        <v>0</v>
      </c>
      <c r="G11" s="126">
        <f>'day1'!G63</f>
        <v>0</v>
      </c>
      <c r="H11" s="126">
        <f>'day1'!G70</f>
        <v>0</v>
      </c>
      <c r="I11" s="126">
        <f>'day1'!G75</f>
        <v>0</v>
      </c>
      <c r="J11" s="149">
        <f t="shared" si="0"/>
        <v>0</v>
      </c>
      <c r="K11" s="126">
        <f>'day1'!G82</f>
        <v>0</v>
      </c>
      <c r="L11" s="126">
        <f>'day1'!G89</f>
        <v>0</v>
      </c>
      <c r="M11" s="126">
        <f>'day1'!G96</f>
        <v>0</v>
      </c>
      <c r="N11" s="126">
        <f>'day1'!G103</f>
        <v>0</v>
      </c>
      <c r="O11" s="126">
        <f>'day1'!G110</f>
        <v>0</v>
      </c>
      <c r="P11" s="126">
        <f>'day1'!G117</f>
        <v>0</v>
      </c>
      <c r="Q11" s="126">
        <f>'day1'!G124</f>
        <v>0</v>
      </c>
      <c r="R11" s="150">
        <f t="shared" si="1"/>
        <v>0</v>
      </c>
      <c r="S11" s="127">
        <f t="shared" si="2"/>
        <v>0</v>
      </c>
    </row>
    <row r="12" spans="1:19" ht="12.75" thickBot="1" x14ac:dyDescent="0.25">
      <c r="A12" s="384" t="s">
        <v>157</v>
      </c>
      <c r="B12" s="178">
        <f>'day2'!B4</f>
        <v>45201</v>
      </c>
      <c r="C12" s="126">
        <f>'day2'!I38</f>
        <v>0</v>
      </c>
      <c r="D12" s="126">
        <f>'day2'!G45</f>
        <v>0</v>
      </c>
      <c r="E12" s="126">
        <f>'day2'!G51</f>
        <v>0</v>
      </c>
      <c r="F12" s="126">
        <f>'day2'!G57</f>
        <v>0</v>
      </c>
      <c r="G12" s="126">
        <f>'day2'!G63</f>
        <v>0</v>
      </c>
      <c r="H12" s="126">
        <f>'day2'!G70</f>
        <v>0</v>
      </c>
      <c r="I12" s="126">
        <f>'day2'!G75</f>
        <v>0</v>
      </c>
      <c r="J12" s="149">
        <f t="shared" si="0"/>
        <v>0</v>
      </c>
      <c r="K12" s="126">
        <f>'day2'!G82</f>
        <v>0</v>
      </c>
      <c r="L12" s="126">
        <f>'day2'!G89</f>
        <v>0</v>
      </c>
      <c r="M12" s="126">
        <f>'day2'!G96</f>
        <v>0</v>
      </c>
      <c r="N12" s="126">
        <f>'day2'!G103</f>
        <v>0</v>
      </c>
      <c r="O12" s="126">
        <f>'day2'!G110</f>
        <v>0</v>
      </c>
      <c r="P12" s="126">
        <f>'day2'!G117</f>
        <v>0</v>
      </c>
      <c r="Q12" s="126">
        <f>'day2'!G124</f>
        <v>0</v>
      </c>
      <c r="R12" s="150">
        <f t="shared" si="1"/>
        <v>0</v>
      </c>
      <c r="S12" s="127">
        <f t="shared" si="2"/>
        <v>0</v>
      </c>
    </row>
    <row r="13" spans="1:19" ht="12.75" thickBot="1" x14ac:dyDescent="0.25">
      <c r="A13" s="384" t="s">
        <v>158</v>
      </c>
      <c r="B13" s="178">
        <f>'day3'!B4</f>
        <v>45202</v>
      </c>
      <c r="C13" s="126">
        <f>'day3'!I38</f>
        <v>0</v>
      </c>
      <c r="D13" s="126">
        <f>'day3'!G45</f>
        <v>0</v>
      </c>
      <c r="E13" s="126">
        <f>'day3'!G51</f>
        <v>0</v>
      </c>
      <c r="F13" s="126">
        <f>'day3'!G57</f>
        <v>0</v>
      </c>
      <c r="G13" s="126">
        <f>'day3'!G63</f>
        <v>0</v>
      </c>
      <c r="H13" s="126">
        <f>'day3'!G70</f>
        <v>0</v>
      </c>
      <c r="I13" s="126">
        <f>'day3'!G75</f>
        <v>0</v>
      </c>
      <c r="J13" s="149">
        <f t="shared" si="0"/>
        <v>0</v>
      </c>
      <c r="K13" s="126">
        <f>'day3'!G82</f>
        <v>0</v>
      </c>
      <c r="L13" s="126">
        <f>'day3'!G89</f>
        <v>0</v>
      </c>
      <c r="M13" s="126">
        <f>'day3'!G96</f>
        <v>0</v>
      </c>
      <c r="N13" s="126">
        <f>'day3'!G103</f>
        <v>0</v>
      </c>
      <c r="O13" s="126">
        <f>'day3'!G110</f>
        <v>0</v>
      </c>
      <c r="P13" s="126">
        <f>'day3'!G117</f>
        <v>0</v>
      </c>
      <c r="Q13" s="126">
        <f>'day3'!G124</f>
        <v>0</v>
      </c>
      <c r="R13" s="150">
        <f t="shared" si="1"/>
        <v>0</v>
      </c>
      <c r="S13" s="127">
        <f t="shared" si="2"/>
        <v>0</v>
      </c>
    </row>
    <row r="14" spans="1:19" ht="12.75" thickBot="1" x14ac:dyDescent="0.25">
      <c r="A14" s="384" t="s">
        <v>159</v>
      </c>
      <c r="B14" s="178">
        <f>'day4'!B4</f>
        <v>45203</v>
      </c>
      <c r="C14" s="126">
        <f>'day4'!I38</f>
        <v>0</v>
      </c>
      <c r="D14" s="126">
        <f>'day4'!G45</f>
        <v>0</v>
      </c>
      <c r="E14" s="126">
        <f>'day4'!G51</f>
        <v>0</v>
      </c>
      <c r="F14" s="126">
        <f>'day4'!G57</f>
        <v>0</v>
      </c>
      <c r="G14" s="126">
        <f>'day4'!G63</f>
        <v>0</v>
      </c>
      <c r="H14" s="126">
        <f>'day4'!G70</f>
        <v>0</v>
      </c>
      <c r="I14" s="126">
        <f>'day4'!G75</f>
        <v>0</v>
      </c>
      <c r="J14" s="149">
        <f t="shared" si="0"/>
        <v>0</v>
      </c>
      <c r="K14" s="126">
        <f>'day4'!G82</f>
        <v>0</v>
      </c>
      <c r="L14" s="126">
        <f>'day4'!G89</f>
        <v>0</v>
      </c>
      <c r="M14" s="126">
        <f>'day4'!G96</f>
        <v>0</v>
      </c>
      <c r="N14" s="126">
        <f>'day4'!G103</f>
        <v>0</v>
      </c>
      <c r="O14" s="126">
        <f>'day4'!G110</f>
        <v>0</v>
      </c>
      <c r="P14" s="126">
        <f>'day4'!G117</f>
        <v>0</v>
      </c>
      <c r="Q14" s="126">
        <f>'day4'!G124</f>
        <v>0</v>
      </c>
      <c r="R14" s="150">
        <f t="shared" si="1"/>
        <v>0</v>
      </c>
      <c r="S14" s="127">
        <f t="shared" si="2"/>
        <v>0</v>
      </c>
    </row>
    <row r="15" spans="1:19" ht="12.75" thickBot="1" x14ac:dyDescent="0.25">
      <c r="A15" s="384" t="s">
        <v>160</v>
      </c>
      <c r="B15" s="178">
        <f>'day5'!B4</f>
        <v>45204</v>
      </c>
      <c r="C15" s="126">
        <f>'day5'!I38</f>
        <v>0</v>
      </c>
      <c r="D15" s="126">
        <f>'day5'!G45</f>
        <v>0</v>
      </c>
      <c r="E15" s="126">
        <f>'day5'!G51</f>
        <v>0</v>
      </c>
      <c r="F15" s="126">
        <f>'day5'!G57</f>
        <v>0</v>
      </c>
      <c r="G15" s="126">
        <f>'day5'!G63</f>
        <v>0</v>
      </c>
      <c r="H15" s="126">
        <f>'day5'!G70</f>
        <v>0</v>
      </c>
      <c r="I15" s="126">
        <f>'day5'!G75</f>
        <v>0</v>
      </c>
      <c r="J15" s="149">
        <f t="shared" si="0"/>
        <v>0</v>
      </c>
      <c r="K15" s="126">
        <f>'day5'!G82</f>
        <v>0</v>
      </c>
      <c r="L15" s="126">
        <f>'day5'!G89</f>
        <v>0</v>
      </c>
      <c r="M15" s="126">
        <f>'day5'!G96</f>
        <v>0</v>
      </c>
      <c r="N15" s="126">
        <f>'day5'!G103</f>
        <v>0</v>
      </c>
      <c r="O15" s="126">
        <f>'day5'!G110</f>
        <v>0</v>
      </c>
      <c r="P15" s="126">
        <f>'day5'!G117</f>
        <v>0</v>
      </c>
      <c r="Q15" s="126">
        <f>'day5'!G124</f>
        <v>0</v>
      </c>
      <c r="R15" s="150">
        <f t="shared" si="1"/>
        <v>0</v>
      </c>
      <c r="S15" s="127">
        <f t="shared" si="2"/>
        <v>0</v>
      </c>
    </row>
    <row r="16" spans="1:19" ht="12.75" thickBot="1" x14ac:dyDescent="0.25">
      <c r="A16" s="384" t="s">
        <v>161</v>
      </c>
      <c r="B16" s="178">
        <f>'day6'!B4</f>
        <v>45205</v>
      </c>
      <c r="C16" s="126">
        <f>'day6'!I38</f>
        <v>0</v>
      </c>
      <c r="D16" s="126">
        <f>'day6'!G45</f>
        <v>0</v>
      </c>
      <c r="E16" s="126">
        <f>'day6'!G51</f>
        <v>0</v>
      </c>
      <c r="F16" s="126">
        <f>'day6'!G57</f>
        <v>0</v>
      </c>
      <c r="G16" s="126">
        <f>'day6'!G63</f>
        <v>0</v>
      </c>
      <c r="H16" s="126">
        <f>'day6'!G70</f>
        <v>0</v>
      </c>
      <c r="I16" s="126">
        <f>'day6'!G75</f>
        <v>0</v>
      </c>
      <c r="J16" s="149">
        <f t="shared" si="0"/>
        <v>0</v>
      </c>
      <c r="K16" s="126">
        <f>'day6'!G82</f>
        <v>0</v>
      </c>
      <c r="L16" s="126">
        <f>'day6'!G89</f>
        <v>0</v>
      </c>
      <c r="M16" s="126">
        <f>'day6'!G96</f>
        <v>0</v>
      </c>
      <c r="N16" s="126">
        <f>'day6'!G103</f>
        <v>0</v>
      </c>
      <c r="O16" s="126">
        <f>'day6'!G110</f>
        <v>0</v>
      </c>
      <c r="P16" s="126">
        <f>'day6'!G117</f>
        <v>0</v>
      </c>
      <c r="Q16" s="126">
        <f>'day6'!G124</f>
        <v>0</v>
      </c>
      <c r="R16" s="150">
        <f t="shared" si="1"/>
        <v>0</v>
      </c>
      <c r="S16" s="127">
        <f t="shared" si="2"/>
        <v>0</v>
      </c>
    </row>
    <row r="17" spans="1:19" ht="12.75" thickBot="1" x14ac:dyDescent="0.25">
      <c r="A17" s="384" t="s">
        <v>162</v>
      </c>
      <c r="B17" s="178">
        <f>'day7'!B4</f>
        <v>45206</v>
      </c>
      <c r="C17" s="126">
        <f>'day7'!I38</f>
        <v>0</v>
      </c>
      <c r="D17" s="126">
        <f>'day7'!G45</f>
        <v>0</v>
      </c>
      <c r="E17" s="126">
        <f>'day7'!G51</f>
        <v>0</v>
      </c>
      <c r="F17" s="126">
        <f>'day7'!G57</f>
        <v>0</v>
      </c>
      <c r="G17" s="126">
        <f>'day7'!G63</f>
        <v>0</v>
      </c>
      <c r="H17" s="126">
        <f>'day7'!G70</f>
        <v>0</v>
      </c>
      <c r="I17" s="126">
        <f>'day7'!G75</f>
        <v>0</v>
      </c>
      <c r="J17" s="149">
        <f t="shared" si="0"/>
        <v>0</v>
      </c>
      <c r="K17" s="126">
        <f>'day7'!G82</f>
        <v>0</v>
      </c>
      <c r="L17" s="126">
        <f>'day7'!G89</f>
        <v>0</v>
      </c>
      <c r="M17" s="126">
        <f>'day7'!G96</f>
        <v>0</v>
      </c>
      <c r="N17" s="126">
        <f>'day7'!G103</f>
        <v>0</v>
      </c>
      <c r="O17" s="126">
        <f>'day7'!G110</f>
        <v>0</v>
      </c>
      <c r="P17" s="126">
        <f>'day7'!G117</f>
        <v>0</v>
      </c>
      <c r="Q17" s="126">
        <f>'day7'!G124</f>
        <v>0</v>
      </c>
      <c r="R17" s="150">
        <f t="shared" si="1"/>
        <v>0</v>
      </c>
      <c r="S17" s="127">
        <f t="shared" si="2"/>
        <v>0</v>
      </c>
    </row>
    <row r="18" spans="1:19" ht="12.75" thickBot="1" x14ac:dyDescent="0.25">
      <c r="A18" s="384" t="s">
        <v>163</v>
      </c>
      <c r="B18" s="178">
        <f>'day8'!B4</f>
        <v>45207</v>
      </c>
      <c r="C18" s="126">
        <f>'day8'!I38</f>
        <v>0</v>
      </c>
      <c r="D18" s="126">
        <f>'day8'!G45</f>
        <v>0</v>
      </c>
      <c r="E18" s="126">
        <f>'day8'!G51</f>
        <v>0</v>
      </c>
      <c r="F18" s="126">
        <f>'day8'!G57</f>
        <v>0</v>
      </c>
      <c r="G18" s="126">
        <f>'day8'!G63</f>
        <v>0</v>
      </c>
      <c r="H18" s="126">
        <f>'day8'!G70</f>
        <v>0</v>
      </c>
      <c r="I18" s="126">
        <f>'day8'!G75</f>
        <v>0</v>
      </c>
      <c r="J18" s="149">
        <f t="shared" si="0"/>
        <v>0</v>
      </c>
      <c r="K18" s="126">
        <f>'day8'!G82</f>
        <v>0</v>
      </c>
      <c r="L18" s="126">
        <f>'day8'!G89</f>
        <v>0</v>
      </c>
      <c r="M18" s="126">
        <f>'day8'!G96</f>
        <v>0</v>
      </c>
      <c r="N18" s="126">
        <f>'day8'!G103</f>
        <v>0</v>
      </c>
      <c r="O18" s="126">
        <f>'day8'!G110</f>
        <v>0</v>
      </c>
      <c r="P18" s="126">
        <f>'day8'!G117</f>
        <v>0</v>
      </c>
      <c r="Q18" s="126">
        <f>'day8'!G124</f>
        <v>0</v>
      </c>
      <c r="R18" s="150">
        <f t="shared" si="1"/>
        <v>0</v>
      </c>
      <c r="S18" s="127">
        <f t="shared" si="2"/>
        <v>0</v>
      </c>
    </row>
    <row r="19" spans="1:19" ht="12.75" thickBot="1" x14ac:dyDescent="0.25">
      <c r="A19" s="384" t="s">
        <v>164</v>
      </c>
      <c r="B19" s="178">
        <f>'day9'!B4</f>
        <v>45208</v>
      </c>
      <c r="C19" s="126">
        <f>'day9'!I38</f>
        <v>0</v>
      </c>
      <c r="D19" s="126">
        <f>'day9'!G45</f>
        <v>0</v>
      </c>
      <c r="E19" s="126">
        <f>'day9'!G51</f>
        <v>0</v>
      </c>
      <c r="F19" s="126">
        <f>'day9'!G57</f>
        <v>0</v>
      </c>
      <c r="G19" s="126">
        <f>'day9'!G63</f>
        <v>0</v>
      </c>
      <c r="H19" s="126">
        <f>'day9'!G70</f>
        <v>0</v>
      </c>
      <c r="I19" s="126">
        <f>'day9'!G75</f>
        <v>0</v>
      </c>
      <c r="J19" s="149">
        <f t="shared" si="0"/>
        <v>0</v>
      </c>
      <c r="K19" s="126">
        <f>'day9'!G82</f>
        <v>0</v>
      </c>
      <c r="L19" s="126">
        <f>'day9'!G89</f>
        <v>0</v>
      </c>
      <c r="M19" s="126">
        <f>'day9'!G96</f>
        <v>0</v>
      </c>
      <c r="N19" s="126">
        <f>'day9'!G103</f>
        <v>0</v>
      </c>
      <c r="O19" s="126">
        <f>'day9'!G110</f>
        <v>0</v>
      </c>
      <c r="P19" s="126">
        <f>'day9'!G117</f>
        <v>0</v>
      </c>
      <c r="Q19" s="126">
        <f>'day9'!G124</f>
        <v>0</v>
      </c>
      <c r="R19" s="150">
        <f t="shared" si="1"/>
        <v>0</v>
      </c>
      <c r="S19" s="127">
        <f t="shared" si="2"/>
        <v>0</v>
      </c>
    </row>
    <row r="20" spans="1:19" ht="12.75" thickBot="1" x14ac:dyDescent="0.25">
      <c r="A20" s="384" t="s">
        <v>165</v>
      </c>
      <c r="B20" s="178">
        <f>'day10'!B4</f>
        <v>45209</v>
      </c>
      <c r="C20" s="126">
        <f>'day10'!I38</f>
        <v>0</v>
      </c>
      <c r="D20" s="126">
        <f>'day10'!G45</f>
        <v>0</v>
      </c>
      <c r="E20" s="126">
        <f>'day10'!G51</f>
        <v>0</v>
      </c>
      <c r="F20" s="126">
        <f>'day10'!G57</f>
        <v>0</v>
      </c>
      <c r="G20" s="126">
        <f>'day10'!G63</f>
        <v>0</v>
      </c>
      <c r="H20" s="126">
        <f>'day10'!G70</f>
        <v>0</v>
      </c>
      <c r="I20" s="126">
        <f>'day10'!G75</f>
        <v>0</v>
      </c>
      <c r="J20" s="149">
        <f t="shared" si="0"/>
        <v>0</v>
      </c>
      <c r="K20" s="126">
        <f>'day10'!G82</f>
        <v>0</v>
      </c>
      <c r="L20" s="126">
        <f>'day10'!G89</f>
        <v>0</v>
      </c>
      <c r="M20" s="126">
        <f>'day10'!G96</f>
        <v>0</v>
      </c>
      <c r="N20" s="126">
        <f>'day10'!G103</f>
        <v>0</v>
      </c>
      <c r="O20" s="126">
        <f>'day10'!G110</f>
        <v>0</v>
      </c>
      <c r="P20" s="126">
        <f>'day10'!G117</f>
        <v>0</v>
      </c>
      <c r="Q20" s="126">
        <f>'day10'!G124</f>
        <v>0</v>
      </c>
      <c r="R20" s="150">
        <f t="shared" si="1"/>
        <v>0</v>
      </c>
      <c r="S20" s="127">
        <f t="shared" si="2"/>
        <v>0</v>
      </c>
    </row>
    <row r="21" spans="1:19" ht="12.75" thickBot="1" x14ac:dyDescent="0.25">
      <c r="A21" s="384" t="s">
        <v>166</v>
      </c>
      <c r="B21" s="178">
        <f>'day11'!B4</f>
        <v>45210</v>
      </c>
      <c r="C21" s="126">
        <f>'day11'!I38</f>
        <v>0</v>
      </c>
      <c r="D21" s="126">
        <f>'day11'!G45</f>
        <v>0</v>
      </c>
      <c r="E21" s="126">
        <f>'day11'!G51</f>
        <v>0</v>
      </c>
      <c r="F21" s="126">
        <f>'day11'!G57</f>
        <v>0</v>
      </c>
      <c r="G21" s="126">
        <f>'day11'!G63</f>
        <v>0</v>
      </c>
      <c r="H21" s="126">
        <f>'day11'!G70</f>
        <v>0</v>
      </c>
      <c r="I21" s="126">
        <f>'day11'!G75</f>
        <v>0</v>
      </c>
      <c r="J21" s="149">
        <f t="shared" si="0"/>
        <v>0</v>
      </c>
      <c r="K21" s="126">
        <f>'day11'!G82</f>
        <v>0</v>
      </c>
      <c r="L21" s="126">
        <f>'day11'!G89</f>
        <v>0</v>
      </c>
      <c r="M21" s="126">
        <f>'day11'!G96</f>
        <v>0</v>
      </c>
      <c r="N21" s="126">
        <f>'day11'!G103</f>
        <v>0</v>
      </c>
      <c r="O21" s="126">
        <f>'day11'!G110</f>
        <v>0</v>
      </c>
      <c r="P21" s="126">
        <f>'day11'!G117</f>
        <v>0</v>
      </c>
      <c r="Q21" s="126">
        <f>'day11'!G124</f>
        <v>0</v>
      </c>
      <c r="R21" s="150">
        <f t="shared" si="1"/>
        <v>0</v>
      </c>
      <c r="S21" s="127">
        <f t="shared" si="2"/>
        <v>0</v>
      </c>
    </row>
    <row r="22" spans="1:19" ht="12.75" thickBot="1" x14ac:dyDescent="0.25">
      <c r="A22" s="384" t="s">
        <v>167</v>
      </c>
      <c r="B22" s="178">
        <f>'day12'!B4</f>
        <v>45211</v>
      </c>
      <c r="C22" s="126">
        <f>'day12'!I38</f>
        <v>0</v>
      </c>
      <c r="D22" s="126">
        <f>'day12'!G45</f>
        <v>0</v>
      </c>
      <c r="E22" s="126">
        <f>'day12'!G51</f>
        <v>0</v>
      </c>
      <c r="F22" s="126">
        <f>'day12'!G57</f>
        <v>0</v>
      </c>
      <c r="G22" s="126">
        <f>'day12'!G63</f>
        <v>0</v>
      </c>
      <c r="H22" s="126">
        <f>'day12'!G70</f>
        <v>0</v>
      </c>
      <c r="I22" s="126">
        <f>'day12'!G75</f>
        <v>0</v>
      </c>
      <c r="J22" s="149">
        <f t="shared" si="0"/>
        <v>0</v>
      </c>
      <c r="K22" s="126">
        <f>'day12'!G82</f>
        <v>0</v>
      </c>
      <c r="L22" s="126">
        <f>'day12'!G89</f>
        <v>0</v>
      </c>
      <c r="M22" s="126">
        <f>'day12'!G96</f>
        <v>0</v>
      </c>
      <c r="N22" s="126">
        <f>'day12'!G103</f>
        <v>0</v>
      </c>
      <c r="O22" s="126">
        <f>'day12'!G110</f>
        <v>0</v>
      </c>
      <c r="P22" s="126">
        <f>'day12'!G117</f>
        <v>0</v>
      </c>
      <c r="Q22" s="126">
        <f>'day12'!G124</f>
        <v>0</v>
      </c>
      <c r="R22" s="150">
        <f t="shared" si="1"/>
        <v>0</v>
      </c>
      <c r="S22" s="127">
        <f t="shared" si="2"/>
        <v>0</v>
      </c>
    </row>
    <row r="23" spans="1:19" ht="12.75" thickBot="1" x14ac:dyDescent="0.25">
      <c r="A23" s="384" t="s">
        <v>168</v>
      </c>
      <c r="B23" s="178">
        <f>'day13'!B4</f>
        <v>45212</v>
      </c>
      <c r="C23" s="126">
        <f>'day13'!I38</f>
        <v>0</v>
      </c>
      <c r="D23" s="126">
        <f>'day13'!G45</f>
        <v>0</v>
      </c>
      <c r="E23" s="126">
        <f>'day13'!G51</f>
        <v>0</v>
      </c>
      <c r="F23" s="126">
        <f>'day13'!G57</f>
        <v>0</v>
      </c>
      <c r="G23" s="126">
        <f>'day13'!G63</f>
        <v>0</v>
      </c>
      <c r="H23" s="126">
        <f>'day13'!G70</f>
        <v>0</v>
      </c>
      <c r="I23" s="126">
        <f>'day13'!G75</f>
        <v>0</v>
      </c>
      <c r="J23" s="149">
        <f t="shared" si="0"/>
        <v>0</v>
      </c>
      <c r="K23" s="126">
        <f>'day13'!G82</f>
        <v>0</v>
      </c>
      <c r="L23" s="126">
        <f>'day13'!G89</f>
        <v>0</v>
      </c>
      <c r="M23" s="126">
        <f>'day13'!G96</f>
        <v>0</v>
      </c>
      <c r="N23" s="126">
        <f>'day13'!G103</f>
        <v>0</v>
      </c>
      <c r="O23" s="126">
        <f>'day13'!G110</f>
        <v>0</v>
      </c>
      <c r="P23" s="126">
        <f>'day13'!G117</f>
        <v>0</v>
      </c>
      <c r="Q23" s="126">
        <f>'day13'!G124</f>
        <v>0</v>
      </c>
      <c r="R23" s="150">
        <f t="shared" si="1"/>
        <v>0</v>
      </c>
      <c r="S23" s="127">
        <f t="shared" si="2"/>
        <v>0</v>
      </c>
    </row>
    <row r="24" spans="1:19" ht="12.75" thickBot="1" x14ac:dyDescent="0.25">
      <c r="A24" s="384" t="s">
        <v>169</v>
      </c>
      <c r="B24" s="178">
        <f>'day14'!B4</f>
        <v>45213</v>
      </c>
      <c r="C24" s="126">
        <f>'day14'!I38</f>
        <v>0</v>
      </c>
      <c r="D24" s="126">
        <f>'day14'!G45</f>
        <v>0</v>
      </c>
      <c r="E24" s="126">
        <f>'day14'!G51</f>
        <v>0</v>
      </c>
      <c r="F24" s="126">
        <f>'day14'!G57</f>
        <v>0</v>
      </c>
      <c r="G24" s="126">
        <f>'day14'!G63</f>
        <v>0</v>
      </c>
      <c r="H24" s="126">
        <f>'day14'!G70</f>
        <v>0</v>
      </c>
      <c r="I24" s="126">
        <f>'day14'!G75</f>
        <v>0</v>
      </c>
      <c r="J24" s="149">
        <f t="shared" si="0"/>
        <v>0</v>
      </c>
      <c r="K24" s="126">
        <f>'day14'!G82</f>
        <v>0</v>
      </c>
      <c r="L24" s="126">
        <f>'day14'!G89</f>
        <v>0</v>
      </c>
      <c r="M24" s="126">
        <f>'day14'!G96</f>
        <v>0</v>
      </c>
      <c r="N24" s="126">
        <f>'day14'!G103</f>
        <v>0</v>
      </c>
      <c r="O24" s="126">
        <f>'day14'!G110</f>
        <v>0</v>
      </c>
      <c r="P24" s="126">
        <f>'day14'!G117</f>
        <v>0</v>
      </c>
      <c r="Q24" s="126">
        <f>'day14'!G124</f>
        <v>0</v>
      </c>
      <c r="R24" s="150">
        <f t="shared" si="1"/>
        <v>0</v>
      </c>
      <c r="S24" s="127">
        <f t="shared" si="2"/>
        <v>0</v>
      </c>
    </row>
    <row r="25" spans="1:19" ht="12.75" thickBot="1" x14ac:dyDescent="0.25">
      <c r="A25" s="384" t="s">
        <v>170</v>
      </c>
      <c r="B25" s="178">
        <f>'day15'!B4</f>
        <v>45214</v>
      </c>
      <c r="C25" s="126">
        <f>'day15'!I38</f>
        <v>0</v>
      </c>
      <c r="D25" s="126">
        <f>'day15'!G45</f>
        <v>0</v>
      </c>
      <c r="E25" s="126">
        <f>'day15'!G51</f>
        <v>0</v>
      </c>
      <c r="F25" s="126">
        <f>'day15'!G57</f>
        <v>0</v>
      </c>
      <c r="G25" s="126">
        <f>'day15'!G63</f>
        <v>0</v>
      </c>
      <c r="H25" s="126">
        <f>'day15'!G70</f>
        <v>0</v>
      </c>
      <c r="I25" s="126">
        <f>'day15'!G75</f>
        <v>0</v>
      </c>
      <c r="J25" s="149">
        <f t="shared" si="0"/>
        <v>0</v>
      </c>
      <c r="K25" s="126">
        <f>'day15'!G82</f>
        <v>0</v>
      </c>
      <c r="L25" s="126">
        <f>'day15'!G89</f>
        <v>0</v>
      </c>
      <c r="M25" s="126">
        <f>'day15'!G96</f>
        <v>0</v>
      </c>
      <c r="N25" s="126">
        <f>'day15'!G103</f>
        <v>0</v>
      </c>
      <c r="O25" s="126">
        <f>'day15'!G110</f>
        <v>0</v>
      </c>
      <c r="P25" s="126">
        <f>'day15'!G117</f>
        <v>0</v>
      </c>
      <c r="Q25" s="126">
        <f>'day15'!G124</f>
        <v>0</v>
      </c>
      <c r="R25" s="150">
        <f t="shared" si="1"/>
        <v>0</v>
      </c>
      <c r="S25" s="127">
        <f t="shared" si="2"/>
        <v>0</v>
      </c>
    </row>
    <row r="26" spans="1:19" ht="12.75" thickBot="1" x14ac:dyDescent="0.25">
      <c r="A26" s="384" t="s">
        <v>171</v>
      </c>
      <c r="B26" s="178">
        <f>'day16'!B4</f>
        <v>45215</v>
      </c>
      <c r="C26" s="126">
        <f>'day16'!I38</f>
        <v>0</v>
      </c>
      <c r="D26" s="126">
        <f>'day16'!G45</f>
        <v>0</v>
      </c>
      <c r="E26" s="126">
        <f>'day16'!G51</f>
        <v>0</v>
      </c>
      <c r="F26" s="126">
        <f>'day16'!G57</f>
        <v>0</v>
      </c>
      <c r="G26" s="126">
        <f>'day16'!G63</f>
        <v>0</v>
      </c>
      <c r="H26" s="126">
        <f>'day16'!G70</f>
        <v>0</v>
      </c>
      <c r="I26" s="126">
        <f>'day16'!G75</f>
        <v>0</v>
      </c>
      <c r="J26" s="149">
        <f t="shared" si="0"/>
        <v>0</v>
      </c>
      <c r="K26" s="126">
        <f>'day16'!G82</f>
        <v>0</v>
      </c>
      <c r="L26" s="126">
        <f>'day16'!G89</f>
        <v>0</v>
      </c>
      <c r="M26" s="126">
        <f>'day16'!G96</f>
        <v>0</v>
      </c>
      <c r="N26" s="126">
        <f>'day16'!G103</f>
        <v>0</v>
      </c>
      <c r="O26" s="126">
        <f>'day16'!G110</f>
        <v>0</v>
      </c>
      <c r="P26" s="126">
        <f>'day16'!G117</f>
        <v>0</v>
      </c>
      <c r="Q26" s="126">
        <f>'day16'!G124</f>
        <v>0</v>
      </c>
      <c r="R26" s="150">
        <f t="shared" si="1"/>
        <v>0</v>
      </c>
      <c r="S26" s="127">
        <f t="shared" si="2"/>
        <v>0</v>
      </c>
    </row>
    <row r="27" spans="1:19" ht="12.75" thickBot="1" x14ac:dyDescent="0.25">
      <c r="A27" s="384" t="s">
        <v>172</v>
      </c>
      <c r="B27" s="178">
        <f>'day17'!B4</f>
        <v>45216</v>
      </c>
      <c r="C27" s="126">
        <f>'day17'!I38</f>
        <v>0</v>
      </c>
      <c r="D27" s="126">
        <f>'day17'!G45</f>
        <v>0</v>
      </c>
      <c r="E27" s="126">
        <f>'day17'!G51</f>
        <v>0</v>
      </c>
      <c r="F27" s="126">
        <f>'day17'!G57</f>
        <v>0</v>
      </c>
      <c r="G27" s="126">
        <f>'day17'!G63</f>
        <v>0</v>
      </c>
      <c r="H27" s="126">
        <f>'day17'!G70</f>
        <v>0</v>
      </c>
      <c r="I27" s="126">
        <f>'day17'!G75</f>
        <v>0</v>
      </c>
      <c r="J27" s="149">
        <f t="shared" si="0"/>
        <v>0</v>
      </c>
      <c r="K27" s="126">
        <f>'day17'!G82</f>
        <v>0</v>
      </c>
      <c r="L27" s="126">
        <f>'day17'!G89</f>
        <v>0</v>
      </c>
      <c r="M27" s="126">
        <f>'day17'!G96</f>
        <v>0</v>
      </c>
      <c r="N27" s="126">
        <f>'day17'!G103</f>
        <v>0</v>
      </c>
      <c r="O27" s="126">
        <f>'day17'!G110</f>
        <v>0</v>
      </c>
      <c r="P27" s="126">
        <f>'day17'!G117</f>
        <v>0</v>
      </c>
      <c r="Q27" s="126">
        <f>'day17'!G124</f>
        <v>0</v>
      </c>
      <c r="R27" s="150">
        <f t="shared" si="1"/>
        <v>0</v>
      </c>
      <c r="S27" s="127">
        <f t="shared" si="2"/>
        <v>0</v>
      </c>
    </row>
    <row r="28" spans="1:19" ht="12.75" thickBot="1" x14ac:dyDescent="0.25">
      <c r="A28" s="384" t="s">
        <v>173</v>
      </c>
      <c r="B28" s="178">
        <f>'day18'!B4</f>
        <v>45217</v>
      </c>
      <c r="C28" s="126">
        <f>'day18'!I38</f>
        <v>0</v>
      </c>
      <c r="D28" s="126">
        <f>'day18'!G45</f>
        <v>0</v>
      </c>
      <c r="E28" s="126">
        <f>'day18'!G51</f>
        <v>0</v>
      </c>
      <c r="F28" s="126">
        <f>'day18'!G57</f>
        <v>0</v>
      </c>
      <c r="G28" s="126">
        <f>'day18'!G63</f>
        <v>0</v>
      </c>
      <c r="H28" s="126">
        <f>'day18'!G70</f>
        <v>0</v>
      </c>
      <c r="I28" s="126">
        <f>'day18'!G75</f>
        <v>0</v>
      </c>
      <c r="J28" s="149">
        <f t="shared" si="0"/>
        <v>0</v>
      </c>
      <c r="K28" s="126">
        <f>'day18'!G82</f>
        <v>0</v>
      </c>
      <c r="L28" s="126">
        <f>'day18'!G89</f>
        <v>0</v>
      </c>
      <c r="M28" s="126">
        <f>'day18'!G96</f>
        <v>0</v>
      </c>
      <c r="N28" s="126">
        <f>'day18'!G103</f>
        <v>0</v>
      </c>
      <c r="O28" s="126">
        <f>'day18'!G110</f>
        <v>0</v>
      </c>
      <c r="P28" s="126">
        <f>'day18'!G117</f>
        <v>0</v>
      </c>
      <c r="Q28" s="126">
        <f>'day18'!G124</f>
        <v>0</v>
      </c>
      <c r="R28" s="150">
        <f t="shared" si="1"/>
        <v>0</v>
      </c>
      <c r="S28" s="127">
        <f t="shared" si="2"/>
        <v>0</v>
      </c>
    </row>
    <row r="29" spans="1:19" ht="12.75" thickBot="1" x14ac:dyDescent="0.25">
      <c r="A29" s="384" t="s">
        <v>174</v>
      </c>
      <c r="B29" s="178">
        <f>'day19'!B4</f>
        <v>45218</v>
      </c>
      <c r="C29" s="126">
        <f>'day19'!I38</f>
        <v>0</v>
      </c>
      <c r="D29" s="126">
        <f>'day19'!G45</f>
        <v>0</v>
      </c>
      <c r="E29" s="126">
        <f>'day19'!G51</f>
        <v>0</v>
      </c>
      <c r="F29" s="126">
        <f>'day19'!G57</f>
        <v>0</v>
      </c>
      <c r="G29" s="126">
        <f>'day19'!G63</f>
        <v>0</v>
      </c>
      <c r="H29" s="126">
        <f>'day19'!G70</f>
        <v>0</v>
      </c>
      <c r="I29" s="126">
        <f>'day19'!G75</f>
        <v>0</v>
      </c>
      <c r="J29" s="149">
        <f t="shared" si="0"/>
        <v>0</v>
      </c>
      <c r="K29" s="126">
        <f>'day19'!G82</f>
        <v>0</v>
      </c>
      <c r="L29" s="126">
        <f>'day19'!G89</f>
        <v>0</v>
      </c>
      <c r="M29" s="126">
        <f>'day19'!G96</f>
        <v>0</v>
      </c>
      <c r="N29" s="126">
        <f>'day19'!G103</f>
        <v>0</v>
      </c>
      <c r="O29" s="126">
        <f>'day19'!G110</f>
        <v>0</v>
      </c>
      <c r="P29" s="126">
        <f>'day19'!G117</f>
        <v>0</v>
      </c>
      <c r="Q29" s="126">
        <f>'day19'!G124</f>
        <v>0</v>
      </c>
      <c r="R29" s="150">
        <f t="shared" si="1"/>
        <v>0</v>
      </c>
      <c r="S29" s="127">
        <f t="shared" si="2"/>
        <v>0</v>
      </c>
    </row>
    <row r="30" spans="1:19" ht="12.75" thickBot="1" x14ac:dyDescent="0.25">
      <c r="A30" s="384" t="s">
        <v>175</v>
      </c>
      <c r="B30" s="178">
        <f>'day20'!B4</f>
        <v>45219</v>
      </c>
      <c r="C30" s="126">
        <f>'day20'!I38</f>
        <v>0</v>
      </c>
      <c r="D30" s="126">
        <f>'day20'!G45</f>
        <v>0</v>
      </c>
      <c r="E30" s="126">
        <f>'day20'!G51</f>
        <v>0</v>
      </c>
      <c r="F30" s="126">
        <f>'day20'!G57</f>
        <v>0</v>
      </c>
      <c r="G30" s="126">
        <f>'day20'!G63</f>
        <v>0</v>
      </c>
      <c r="H30" s="126">
        <f>'day20'!G70</f>
        <v>0</v>
      </c>
      <c r="I30" s="126">
        <f>'day20'!G75</f>
        <v>0</v>
      </c>
      <c r="J30" s="149">
        <f t="shared" si="0"/>
        <v>0</v>
      </c>
      <c r="K30" s="126">
        <f>'day20'!G82</f>
        <v>0</v>
      </c>
      <c r="L30" s="126">
        <f>'day20'!G89</f>
        <v>0</v>
      </c>
      <c r="M30" s="126">
        <f>'day20'!G96</f>
        <v>0</v>
      </c>
      <c r="N30" s="126">
        <f>'day20'!G103</f>
        <v>0</v>
      </c>
      <c r="O30" s="126">
        <f>'day20'!G110</f>
        <v>0</v>
      </c>
      <c r="P30" s="126">
        <f>'day20'!G117</f>
        <v>0</v>
      </c>
      <c r="Q30" s="126">
        <f>'day20'!G124</f>
        <v>0</v>
      </c>
      <c r="R30" s="150">
        <f t="shared" si="1"/>
        <v>0</v>
      </c>
      <c r="S30" s="127">
        <f t="shared" si="2"/>
        <v>0</v>
      </c>
    </row>
    <row r="31" spans="1:19" ht="12.75" thickBot="1" x14ac:dyDescent="0.25">
      <c r="A31" s="384" t="s">
        <v>176</v>
      </c>
      <c r="B31" s="178">
        <f>'day21'!B4</f>
        <v>45220</v>
      </c>
      <c r="C31" s="126">
        <f>'day21'!I38</f>
        <v>0</v>
      </c>
      <c r="D31" s="126">
        <f>'day21'!G45</f>
        <v>0</v>
      </c>
      <c r="E31" s="126">
        <f>'day21'!G51</f>
        <v>0</v>
      </c>
      <c r="F31" s="126">
        <f>'day21'!G57</f>
        <v>0</v>
      </c>
      <c r="G31" s="126">
        <f>'day21'!G63</f>
        <v>0</v>
      </c>
      <c r="H31" s="126">
        <f>'day21'!G70</f>
        <v>0</v>
      </c>
      <c r="I31" s="126">
        <f>'day21'!G75</f>
        <v>0</v>
      </c>
      <c r="J31" s="149">
        <f t="shared" si="0"/>
        <v>0</v>
      </c>
      <c r="K31" s="126">
        <f>'day21'!G82</f>
        <v>0</v>
      </c>
      <c r="L31" s="126">
        <f>'day21'!G89</f>
        <v>0</v>
      </c>
      <c r="M31" s="126">
        <f>'day21'!G96</f>
        <v>0</v>
      </c>
      <c r="N31" s="126">
        <f>'day21'!G103</f>
        <v>0</v>
      </c>
      <c r="O31" s="126">
        <f>'day21'!G110</f>
        <v>0</v>
      </c>
      <c r="P31" s="126">
        <f>'day21'!G117</f>
        <v>0</v>
      </c>
      <c r="Q31" s="126">
        <f>'day21'!G124</f>
        <v>0</v>
      </c>
      <c r="R31" s="150">
        <f t="shared" si="1"/>
        <v>0</v>
      </c>
      <c r="S31" s="127">
        <f t="shared" si="2"/>
        <v>0</v>
      </c>
    </row>
    <row r="32" spans="1:19" ht="12.75" thickBot="1" x14ac:dyDescent="0.25">
      <c r="A32" s="384" t="s">
        <v>177</v>
      </c>
      <c r="B32" s="178">
        <f>'day22'!B4</f>
        <v>45221</v>
      </c>
      <c r="C32" s="126">
        <f>'day22'!I38</f>
        <v>0</v>
      </c>
      <c r="D32" s="126">
        <f>'day22'!G45</f>
        <v>0</v>
      </c>
      <c r="E32" s="126">
        <f>'day22'!G51</f>
        <v>0</v>
      </c>
      <c r="F32" s="126">
        <f>'day22'!G57</f>
        <v>0</v>
      </c>
      <c r="G32" s="126">
        <f>'day22'!G63</f>
        <v>0</v>
      </c>
      <c r="H32" s="126">
        <f>'day22'!G70</f>
        <v>0</v>
      </c>
      <c r="I32" s="126">
        <f>'day22'!G75</f>
        <v>0</v>
      </c>
      <c r="J32" s="149">
        <f t="shared" si="0"/>
        <v>0</v>
      </c>
      <c r="K32" s="126">
        <f>'day22'!G82</f>
        <v>0</v>
      </c>
      <c r="L32" s="126">
        <f>'day22'!G89</f>
        <v>0</v>
      </c>
      <c r="M32" s="126">
        <f>'day22'!G96</f>
        <v>0</v>
      </c>
      <c r="N32" s="126">
        <f>'day22'!G103</f>
        <v>0</v>
      </c>
      <c r="O32" s="126">
        <f>'day22'!G110</f>
        <v>0</v>
      </c>
      <c r="P32" s="126">
        <f>'day22'!G117</f>
        <v>0</v>
      </c>
      <c r="Q32" s="126">
        <f>'day22'!G124</f>
        <v>0</v>
      </c>
      <c r="R32" s="150">
        <f t="shared" si="1"/>
        <v>0</v>
      </c>
      <c r="S32" s="127">
        <f t="shared" si="2"/>
        <v>0</v>
      </c>
    </row>
    <row r="33" spans="1:19" ht="12.75" thickBot="1" x14ac:dyDescent="0.25">
      <c r="A33" s="384" t="s">
        <v>178</v>
      </c>
      <c r="B33" s="178">
        <f>'day23'!B4</f>
        <v>45222</v>
      </c>
      <c r="C33" s="126">
        <f>'day23'!I38</f>
        <v>0</v>
      </c>
      <c r="D33" s="126">
        <f>'day23'!G45</f>
        <v>0</v>
      </c>
      <c r="E33" s="126">
        <f>'day23'!G51</f>
        <v>0</v>
      </c>
      <c r="F33" s="126">
        <f>'day23'!G57</f>
        <v>0</v>
      </c>
      <c r="G33" s="126">
        <f>'day23'!G63</f>
        <v>0</v>
      </c>
      <c r="H33" s="126">
        <f>'day23'!G70</f>
        <v>0</v>
      </c>
      <c r="I33" s="126">
        <f>'day23'!G75</f>
        <v>0</v>
      </c>
      <c r="J33" s="149">
        <f t="shared" si="0"/>
        <v>0</v>
      </c>
      <c r="K33" s="126">
        <f>'day23'!G82</f>
        <v>0</v>
      </c>
      <c r="L33" s="126">
        <f>'day23'!G89</f>
        <v>0</v>
      </c>
      <c r="M33" s="126">
        <f>'day23'!G96</f>
        <v>0</v>
      </c>
      <c r="N33" s="126">
        <f>'day23'!G103</f>
        <v>0</v>
      </c>
      <c r="O33" s="126">
        <f>'day23'!G110</f>
        <v>0</v>
      </c>
      <c r="P33" s="126">
        <f>'day23'!G117</f>
        <v>0</v>
      </c>
      <c r="Q33" s="126">
        <f>'day23'!G124</f>
        <v>0</v>
      </c>
      <c r="R33" s="150">
        <f t="shared" si="1"/>
        <v>0</v>
      </c>
      <c r="S33" s="128">
        <f t="shared" si="2"/>
        <v>0</v>
      </c>
    </row>
    <row r="34" spans="1:19" ht="12.75" thickBot="1" x14ac:dyDescent="0.25">
      <c r="A34" s="384" t="s">
        <v>179</v>
      </c>
      <c r="B34" s="178">
        <f>'day24'!B4</f>
        <v>45223</v>
      </c>
      <c r="C34" s="126">
        <f>'day24'!I38</f>
        <v>0</v>
      </c>
      <c r="D34" s="126">
        <f>'day24'!G45</f>
        <v>0</v>
      </c>
      <c r="E34" s="126">
        <f>'day24'!G51</f>
        <v>0</v>
      </c>
      <c r="F34" s="126">
        <f>'day24'!G57</f>
        <v>0</v>
      </c>
      <c r="G34" s="126">
        <f>'day24'!G63</f>
        <v>0</v>
      </c>
      <c r="H34" s="126">
        <f>'day24'!G70</f>
        <v>0</v>
      </c>
      <c r="I34" s="126">
        <f>'day24'!G75</f>
        <v>0</v>
      </c>
      <c r="J34" s="149">
        <f t="shared" si="0"/>
        <v>0</v>
      </c>
      <c r="K34" s="126">
        <f>'day24'!G82</f>
        <v>0</v>
      </c>
      <c r="L34" s="126">
        <f>'day24'!G89</f>
        <v>0</v>
      </c>
      <c r="M34" s="126">
        <f>'day24'!G96</f>
        <v>0</v>
      </c>
      <c r="N34" s="126">
        <f>'day24'!G103</f>
        <v>0</v>
      </c>
      <c r="O34" s="126">
        <f>'day24'!G110</f>
        <v>0</v>
      </c>
      <c r="P34" s="126">
        <f>'day24'!G117</f>
        <v>0</v>
      </c>
      <c r="Q34" s="126">
        <f>'day24'!G124</f>
        <v>0</v>
      </c>
      <c r="R34" s="150">
        <f t="shared" si="1"/>
        <v>0</v>
      </c>
      <c r="S34" s="127">
        <f t="shared" si="2"/>
        <v>0</v>
      </c>
    </row>
    <row r="35" spans="1:19" ht="12.75" thickBot="1" x14ac:dyDescent="0.25">
      <c r="A35" s="384" t="s">
        <v>180</v>
      </c>
      <c r="B35" s="178">
        <f>'day25'!B4</f>
        <v>45224</v>
      </c>
      <c r="C35" s="126">
        <f>'day25'!I38</f>
        <v>0</v>
      </c>
      <c r="D35" s="126">
        <f>'day25'!G45</f>
        <v>0</v>
      </c>
      <c r="E35" s="126">
        <f>'day25'!G51</f>
        <v>0</v>
      </c>
      <c r="F35" s="126">
        <f>'day25'!G57</f>
        <v>0</v>
      </c>
      <c r="G35" s="126">
        <f>'day25'!G63</f>
        <v>0</v>
      </c>
      <c r="H35" s="126">
        <f>'day25'!G70</f>
        <v>0</v>
      </c>
      <c r="I35" s="126">
        <f>'day25'!G75</f>
        <v>0</v>
      </c>
      <c r="J35" s="149">
        <f t="shared" si="0"/>
        <v>0</v>
      </c>
      <c r="K35" s="126">
        <f>'day25'!G82</f>
        <v>0</v>
      </c>
      <c r="L35" s="126">
        <f>'day25'!G89</f>
        <v>0</v>
      </c>
      <c r="M35" s="126">
        <f>'day25'!G96</f>
        <v>0</v>
      </c>
      <c r="N35" s="126">
        <f>'day25'!G103</f>
        <v>0</v>
      </c>
      <c r="O35" s="126">
        <f>'day25'!G110</f>
        <v>0</v>
      </c>
      <c r="P35" s="126">
        <f>'day25'!G117</f>
        <v>0</v>
      </c>
      <c r="Q35" s="126">
        <f>'day25'!G124</f>
        <v>0</v>
      </c>
      <c r="R35" s="150">
        <f t="shared" si="1"/>
        <v>0</v>
      </c>
      <c r="S35" s="127">
        <f t="shared" si="2"/>
        <v>0</v>
      </c>
    </row>
    <row r="36" spans="1:19" ht="12.75" thickBot="1" x14ac:dyDescent="0.25">
      <c r="A36" s="384" t="s">
        <v>181</v>
      </c>
      <c r="B36" s="178">
        <f>'day26'!B4</f>
        <v>45225</v>
      </c>
      <c r="C36" s="126">
        <f>'day26'!I38</f>
        <v>0</v>
      </c>
      <c r="D36" s="126">
        <f>'day26'!G45</f>
        <v>0</v>
      </c>
      <c r="E36" s="126">
        <f>'day26'!G51</f>
        <v>0</v>
      </c>
      <c r="F36" s="126">
        <f>'day26'!G57</f>
        <v>0</v>
      </c>
      <c r="G36" s="126">
        <f>'day26'!G63</f>
        <v>0</v>
      </c>
      <c r="H36" s="126">
        <f>'day26'!G70</f>
        <v>0</v>
      </c>
      <c r="I36" s="126">
        <f>'day26'!G75</f>
        <v>0</v>
      </c>
      <c r="J36" s="149">
        <f t="shared" si="0"/>
        <v>0</v>
      </c>
      <c r="K36" s="126">
        <f>'day26'!G82</f>
        <v>0</v>
      </c>
      <c r="L36" s="126">
        <f>'day26'!G89</f>
        <v>0</v>
      </c>
      <c r="M36" s="126">
        <f>'day26'!G96</f>
        <v>0</v>
      </c>
      <c r="N36" s="126">
        <f>'day26'!G103</f>
        <v>0</v>
      </c>
      <c r="O36" s="126">
        <f>'day26'!G110</f>
        <v>0</v>
      </c>
      <c r="P36" s="126">
        <f>'day26'!G117</f>
        <v>0</v>
      </c>
      <c r="Q36" s="126">
        <f>'day26'!G124</f>
        <v>0</v>
      </c>
      <c r="R36" s="150">
        <f t="shared" si="1"/>
        <v>0</v>
      </c>
      <c r="S36" s="127">
        <f t="shared" si="2"/>
        <v>0</v>
      </c>
    </row>
    <row r="37" spans="1:19" ht="12.75" thickBot="1" x14ac:dyDescent="0.25">
      <c r="A37" s="384" t="s">
        <v>182</v>
      </c>
      <c r="B37" s="178">
        <f>'day27'!B4</f>
        <v>45226</v>
      </c>
      <c r="C37" s="126">
        <f>'day27'!I38</f>
        <v>0</v>
      </c>
      <c r="D37" s="126">
        <f>'day27'!G45</f>
        <v>0</v>
      </c>
      <c r="E37" s="126">
        <f>'day27'!G51</f>
        <v>0</v>
      </c>
      <c r="F37" s="126">
        <f>'day27'!G57</f>
        <v>0</v>
      </c>
      <c r="G37" s="126">
        <f>'day27'!G63</f>
        <v>0</v>
      </c>
      <c r="H37" s="126">
        <f>'day27'!G70</f>
        <v>0</v>
      </c>
      <c r="I37" s="126">
        <f>'day27'!G75</f>
        <v>0</v>
      </c>
      <c r="J37" s="149">
        <f t="shared" si="0"/>
        <v>0</v>
      </c>
      <c r="K37" s="126">
        <f>'day27'!G82</f>
        <v>0</v>
      </c>
      <c r="L37" s="126">
        <f>'day27'!G89</f>
        <v>0</v>
      </c>
      <c r="M37" s="126">
        <f>'day27'!G96</f>
        <v>0</v>
      </c>
      <c r="N37" s="126">
        <f>'day27'!G103</f>
        <v>0</v>
      </c>
      <c r="O37" s="126">
        <f>'day27'!G110</f>
        <v>0</v>
      </c>
      <c r="P37" s="126">
        <f>'day27'!G117</f>
        <v>0</v>
      </c>
      <c r="Q37" s="126">
        <f>'day27'!G124</f>
        <v>0</v>
      </c>
      <c r="R37" s="150">
        <f t="shared" si="1"/>
        <v>0</v>
      </c>
      <c r="S37" s="127">
        <f t="shared" si="2"/>
        <v>0</v>
      </c>
    </row>
    <row r="38" spans="1:19" ht="12.75" thickBot="1" x14ac:dyDescent="0.25">
      <c r="A38" s="384" t="s">
        <v>183</v>
      </c>
      <c r="B38" s="178">
        <f>'day28'!B4</f>
        <v>45227</v>
      </c>
      <c r="C38" s="126">
        <f>'day28'!I38</f>
        <v>0</v>
      </c>
      <c r="D38" s="126">
        <f>'day28'!G45</f>
        <v>0</v>
      </c>
      <c r="E38" s="126">
        <f>'day28'!G51</f>
        <v>0</v>
      </c>
      <c r="F38" s="126">
        <f>'day28'!G57</f>
        <v>0</v>
      </c>
      <c r="G38" s="126">
        <f>'day28'!G63</f>
        <v>0</v>
      </c>
      <c r="H38" s="126">
        <f>'day28'!G70</f>
        <v>0</v>
      </c>
      <c r="I38" s="126">
        <f>'day28'!G75</f>
        <v>0</v>
      </c>
      <c r="J38" s="149">
        <f t="shared" si="0"/>
        <v>0</v>
      </c>
      <c r="K38" s="126">
        <f>'day28'!G82</f>
        <v>0</v>
      </c>
      <c r="L38" s="126">
        <f>'day28'!G89</f>
        <v>0</v>
      </c>
      <c r="M38" s="126">
        <f>'day28'!G96</f>
        <v>0</v>
      </c>
      <c r="N38" s="126">
        <f>'day28'!G103</f>
        <v>0</v>
      </c>
      <c r="O38" s="126">
        <f>'day28'!G110</f>
        <v>0</v>
      </c>
      <c r="P38" s="126">
        <f>'day28'!G117</f>
        <v>0</v>
      </c>
      <c r="Q38" s="126">
        <f>'day28'!G124</f>
        <v>0</v>
      </c>
      <c r="R38" s="150">
        <f t="shared" si="1"/>
        <v>0</v>
      </c>
      <c r="S38" s="127">
        <f t="shared" si="2"/>
        <v>0</v>
      </c>
    </row>
    <row r="39" spans="1:19" ht="12.75" thickBot="1" x14ac:dyDescent="0.25">
      <c r="A39" s="384" t="s">
        <v>184</v>
      </c>
      <c r="B39" s="178">
        <f>'day29'!B4</f>
        <v>45228</v>
      </c>
      <c r="C39" s="126">
        <f>'day29'!I38</f>
        <v>0</v>
      </c>
      <c r="D39" s="126">
        <f>'day29'!G45</f>
        <v>0</v>
      </c>
      <c r="E39" s="126">
        <f>'day29'!G51</f>
        <v>0</v>
      </c>
      <c r="F39" s="126">
        <f>'day29'!G57</f>
        <v>0</v>
      </c>
      <c r="G39" s="126">
        <f>'day29'!G63</f>
        <v>0</v>
      </c>
      <c r="H39" s="126">
        <f>'day29'!G70</f>
        <v>0</v>
      </c>
      <c r="I39" s="126">
        <f>'day29'!G75</f>
        <v>0</v>
      </c>
      <c r="J39" s="149">
        <f t="shared" si="0"/>
        <v>0</v>
      </c>
      <c r="K39" s="126">
        <f>'day29'!G82</f>
        <v>0</v>
      </c>
      <c r="L39" s="126">
        <f>'day29'!G89</f>
        <v>0</v>
      </c>
      <c r="M39" s="126">
        <f>'day29'!G96</f>
        <v>0</v>
      </c>
      <c r="N39" s="126">
        <f>'day29'!G103</f>
        <v>0</v>
      </c>
      <c r="O39" s="126">
        <f>'day29'!G110</f>
        <v>0</v>
      </c>
      <c r="P39" s="126">
        <f>'day29'!G117</f>
        <v>0</v>
      </c>
      <c r="Q39" s="126">
        <f>'day29'!G124</f>
        <v>0</v>
      </c>
      <c r="R39" s="150">
        <f t="shared" si="1"/>
        <v>0</v>
      </c>
      <c r="S39" s="127">
        <f t="shared" si="2"/>
        <v>0</v>
      </c>
    </row>
    <row r="40" spans="1:19" ht="12.75" thickBot="1" x14ac:dyDescent="0.25">
      <c r="A40" s="384" t="s">
        <v>185</v>
      </c>
      <c r="B40" s="178">
        <f>'day30'!B4</f>
        <v>45229</v>
      </c>
      <c r="C40" s="126">
        <f>'day30'!I38</f>
        <v>0</v>
      </c>
      <c r="D40" s="126">
        <f>'day30'!G45</f>
        <v>0</v>
      </c>
      <c r="E40" s="126">
        <f>'day30'!G51</f>
        <v>0</v>
      </c>
      <c r="F40" s="126">
        <f>'day30'!G57</f>
        <v>0</v>
      </c>
      <c r="G40" s="126">
        <f>'day30'!G63</f>
        <v>0</v>
      </c>
      <c r="H40" s="126">
        <f>'day30'!G70</f>
        <v>0</v>
      </c>
      <c r="I40" s="126">
        <f>'day30'!G75</f>
        <v>0</v>
      </c>
      <c r="J40" s="149">
        <f t="shared" si="0"/>
        <v>0</v>
      </c>
      <c r="K40" s="126">
        <f>'day30'!G82</f>
        <v>0</v>
      </c>
      <c r="L40" s="126">
        <f>'day30'!G89</f>
        <v>0</v>
      </c>
      <c r="M40" s="126">
        <f>'day30'!G96</f>
        <v>0</v>
      </c>
      <c r="N40" s="126">
        <f>'day30'!G103</f>
        <v>0</v>
      </c>
      <c r="O40" s="126">
        <f>'day30'!G110</f>
        <v>0</v>
      </c>
      <c r="P40" s="126">
        <f>'day30'!G117</f>
        <v>0</v>
      </c>
      <c r="Q40" s="126">
        <f>'day30'!G124</f>
        <v>0</v>
      </c>
      <c r="R40" s="150">
        <f t="shared" si="1"/>
        <v>0</v>
      </c>
      <c r="S40" s="127">
        <f t="shared" si="2"/>
        <v>0</v>
      </c>
    </row>
    <row r="41" spans="1:19" ht="12.75" thickBot="1" x14ac:dyDescent="0.25">
      <c r="A41" s="384" t="s">
        <v>186</v>
      </c>
      <c r="B41" s="179">
        <f>'day31'!B4</f>
        <v>45230</v>
      </c>
      <c r="C41" s="143">
        <f>'day31'!I38</f>
        <v>0</v>
      </c>
      <c r="D41" s="143">
        <f>'day31'!G45</f>
        <v>0</v>
      </c>
      <c r="E41" s="143">
        <f>'day31'!G51</f>
        <v>0</v>
      </c>
      <c r="F41" s="143">
        <f>'day31'!G57</f>
        <v>0</v>
      </c>
      <c r="G41" s="143">
        <f>'day31'!G63</f>
        <v>0</v>
      </c>
      <c r="H41" s="143">
        <f>'day31'!G70</f>
        <v>0</v>
      </c>
      <c r="I41" s="143">
        <f>'day31'!G75</f>
        <v>0</v>
      </c>
      <c r="J41" s="149">
        <f t="shared" si="0"/>
        <v>0</v>
      </c>
      <c r="K41" s="143">
        <f>'day31'!G82</f>
        <v>0</v>
      </c>
      <c r="L41" s="143">
        <f>'day31'!G89</f>
        <v>0</v>
      </c>
      <c r="M41" s="143">
        <f>'day31'!G96</f>
        <v>0</v>
      </c>
      <c r="N41" s="143">
        <f>'day31'!G103</f>
        <v>0</v>
      </c>
      <c r="O41" s="143">
        <f>'day31'!G110</f>
        <v>0</v>
      </c>
      <c r="P41" s="143">
        <f>'day31'!G117</f>
        <v>0</v>
      </c>
      <c r="Q41" s="143">
        <f>'day31'!G124</f>
        <v>0</v>
      </c>
      <c r="R41" s="150">
        <f t="shared" si="1"/>
        <v>0</v>
      </c>
      <c r="S41" s="148">
        <f t="shared" si="2"/>
        <v>0</v>
      </c>
    </row>
    <row r="42" spans="1:19" ht="12.75" thickBot="1" x14ac:dyDescent="0.25">
      <c r="A42" s="181" t="s">
        <v>187</v>
      </c>
      <c r="B42" s="142"/>
      <c r="C42" s="144">
        <f>SUM(C10:C41)</f>
        <v>0</v>
      </c>
      <c r="D42" s="144">
        <f t="shared" ref="D42:S42" si="3">SUM(D10:D41)</f>
        <v>0</v>
      </c>
      <c r="E42" s="144">
        <f t="shared" si="3"/>
        <v>0</v>
      </c>
      <c r="F42" s="145">
        <f t="shared" si="3"/>
        <v>0</v>
      </c>
      <c r="G42" s="145">
        <f t="shared" si="3"/>
        <v>0</v>
      </c>
      <c r="H42" s="145">
        <f t="shared" si="3"/>
        <v>0</v>
      </c>
      <c r="I42" s="146">
        <f t="shared" si="3"/>
        <v>0</v>
      </c>
      <c r="J42" s="129">
        <f t="shared" si="3"/>
        <v>0</v>
      </c>
      <c r="K42" s="147">
        <f t="shared" si="3"/>
        <v>0</v>
      </c>
      <c r="L42" s="145">
        <f t="shared" si="3"/>
        <v>0</v>
      </c>
      <c r="M42" s="145">
        <f t="shared" si="3"/>
        <v>0</v>
      </c>
      <c r="N42" s="145">
        <f t="shared" si="3"/>
        <v>0</v>
      </c>
      <c r="O42" s="145">
        <f t="shared" si="3"/>
        <v>0</v>
      </c>
      <c r="P42" s="145">
        <f t="shared" si="3"/>
        <v>0</v>
      </c>
      <c r="Q42" s="145">
        <f t="shared" si="3"/>
        <v>0</v>
      </c>
      <c r="R42" s="130">
        <f t="shared" si="3"/>
        <v>0</v>
      </c>
      <c r="S42" s="146">
        <f t="shared" si="3"/>
        <v>0</v>
      </c>
    </row>
    <row r="43" spans="1:19" x14ac:dyDescent="0.2">
      <c r="C43" s="133"/>
    </row>
    <row r="56" spans="4:4" x14ac:dyDescent="0.2">
      <c r="D56" s="184"/>
    </row>
    <row r="57" spans="4:4" x14ac:dyDescent="0.2">
      <c r="D57" s="184"/>
    </row>
    <row r="58" spans="4:4" x14ac:dyDescent="0.2">
      <c r="D58" s="184"/>
    </row>
    <row r="59" spans="4:4" x14ac:dyDescent="0.2">
      <c r="D59" s="184"/>
    </row>
    <row r="60" spans="4:4" x14ac:dyDescent="0.2">
      <c r="D60" s="184"/>
    </row>
    <row r="61" spans="4:4" x14ac:dyDescent="0.2">
      <c r="D61" s="184"/>
    </row>
    <row r="62" spans="4:4" x14ac:dyDescent="0.2">
      <c r="D62" s="184"/>
    </row>
    <row r="63" spans="4:4" x14ac:dyDescent="0.2">
      <c r="D63" s="184"/>
    </row>
    <row r="64" spans="4:4" x14ac:dyDescent="0.2">
      <c r="D64" s="184"/>
    </row>
    <row r="65" spans="4:4" x14ac:dyDescent="0.2">
      <c r="D65" s="184"/>
    </row>
    <row r="66" spans="4:4" x14ac:dyDescent="0.2">
      <c r="D66" s="184"/>
    </row>
    <row r="67" spans="4:4" x14ac:dyDescent="0.2">
      <c r="D67" s="184"/>
    </row>
    <row r="68" spans="4:4" x14ac:dyDescent="0.2">
      <c r="D68" s="184"/>
    </row>
    <row r="69" spans="4:4" x14ac:dyDescent="0.2">
      <c r="D69" s="184"/>
    </row>
    <row r="70" spans="4:4" x14ac:dyDescent="0.2">
      <c r="D70" s="184"/>
    </row>
    <row r="71" spans="4:4" x14ac:dyDescent="0.2">
      <c r="D71" s="184"/>
    </row>
    <row r="72" spans="4:4" x14ac:dyDescent="0.2">
      <c r="D72" s="184"/>
    </row>
    <row r="73" spans="4:4" x14ac:dyDescent="0.2">
      <c r="D73" s="184"/>
    </row>
    <row r="74" spans="4:4" x14ac:dyDescent="0.2">
      <c r="D74" s="184"/>
    </row>
    <row r="75" spans="4:4" x14ac:dyDescent="0.2">
      <c r="D75" s="184"/>
    </row>
    <row r="76" spans="4:4" x14ac:dyDescent="0.2">
      <c r="D76" s="184"/>
    </row>
    <row r="77" spans="4:4" x14ac:dyDescent="0.2">
      <c r="D77" s="184"/>
    </row>
    <row r="78" spans="4:4" x14ac:dyDescent="0.2">
      <c r="D78" s="184"/>
    </row>
    <row r="79" spans="4:4" x14ac:dyDescent="0.2">
      <c r="D79" s="184"/>
    </row>
    <row r="80" spans="4:4" x14ac:dyDescent="0.2">
      <c r="D80" s="184"/>
    </row>
    <row r="81" spans="4:4" x14ac:dyDescent="0.2">
      <c r="D81" s="184"/>
    </row>
    <row r="82" spans="4:4" x14ac:dyDescent="0.2">
      <c r="D82" s="184"/>
    </row>
    <row r="83" spans="4:4" x14ac:dyDescent="0.2">
      <c r="D83" s="184"/>
    </row>
    <row r="84" spans="4:4" x14ac:dyDescent="0.2">
      <c r="D84" s="184"/>
    </row>
    <row r="85" spans="4:4" x14ac:dyDescent="0.2">
      <c r="D85" s="184"/>
    </row>
    <row r="86" spans="4:4" x14ac:dyDescent="0.2">
      <c r="D86" s="184"/>
    </row>
  </sheetData>
  <sheetProtection algorithmName="SHA-512" hashValue="4AR6YwMdMktUf8SrTozJexqrApfkeIfkz7Z49VF3YJ56YcTPW1x1vBvpd4qsLPUHKLcqJRbgxZ0SHgbhsFMnHA==" saltValue="k7TAZFFbgpodggnQi/4kuQ==" spinCount="100000" sheet="1" objects="1" scenarios="1"/>
  <phoneticPr fontId="0" type="noConversion"/>
  <hyperlinks>
    <hyperlink ref="A41" location="'day31'!A1" display="Day 31" xr:uid="{153AC131-AA3B-2D4D-8203-7C268245DCB9}"/>
    <hyperlink ref="A40" location="'day30'!A1" display="Day 30" xr:uid="{B5E66EFD-6464-484A-8642-7425BC5E8885}"/>
    <hyperlink ref="A39" location="'day29'!A1" display="Day 29" xr:uid="{7C6CA475-604C-C749-B2DF-B49A396720C1}"/>
    <hyperlink ref="A38" location="'day28'!A1" display="Day 28" xr:uid="{E56D900A-929F-5D4B-BBC4-BF02096C7125}"/>
    <hyperlink ref="A37" location="'day27'!A1" display="Day 27" xr:uid="{73A4BE2B-79EF-B042-9F56-44D399797EBB}"/>
    <hyperlink ref="A36" location="'day26'!A1" display="Day 26" xr:uid="{53C49A19-E539-A243-8E72-6EF54CA33FDA}"/>
    <hyperlink ref="A35" location="'day25'!A1" display="Day 25" xr:uid="{726592A4-7E11-6643-8E5F-566A4A2470FB}"/>
    <hyperlink ref="A34" location="'day24'!A1" display="Day 24" xr:uid="{2D34692A-EC95-2C4A-B05F-C63ABDCE49B6}"/>
    <hyperlink ref="A33" location="'day23'!A1" display="Day 23" xr:uid="{ADF8A1B4-2FC4-B64B-9A1F-8B9B321F625F}"/>
    <hyperlink ref="A32" location="'day22'!A1" display="Day 22" xr:uid="{F1EBB1D9-F874-554B-87C7-3AEE51B76381}"/>
    <hyperlink ref="A31" location="'day21'!A1" display="Day 21" xr:uid="{349366CD-BDC9-EC4C-8589-81FAEA8C5D38}"/>
    <hyperlink ref="A30" location="'day20'!A1" display="Day 20" xr:uid="{C66ED9C3-E798-6846-BB48-81EC53B89BF6}"/>
    <hyperlink ref="A29" location="'day19'!A1" display="Day 19" xr:uid="{C9A7E76C-6EB8-E844-8483-C7175331F49A}"/>
    <hyperlink ref="A28" location="'day18'!A1" display="Day 18" xr:uid="{887036D2-F2D1-7C41-B6D0-8E8CA6EB204F}"/>
    <hyperlink ref="A27" location="'day17'!A1" display="Day 17" xr:uid="{1E3BC9FD-B4D8-964E-9E98-219AC61628FF}"/>
    <hyperlink ref="A26" location="'day16'!A1" display="Day 16" xr:uid="{F3123832-3CCD-0D4F-8347-76C031BF9AE5}"/>
    <hyperlink ref="A25" location="'day15'!A1" display="Day 15" xr:uid="{E1D3D3B2-D453-4947-A278-E79EF3F5FE3D}"/>
    <hyperlink ref="A24" location="'day14'!A1" display="Day 14" xr:uid="{C36BE876-795C-3D47-BEEC-8E07429DD07C}"/>
    <hyperlink ref="A23" location="'day13'!A1" display="Day 13" xr:uid="{A72C044A-548E-7F4E-9C26-C1833D02E5DC}"/>
    <hyperlink ref="A22" location="'day12'!A1" display="Day 12" xr:uid="{88033D94-ED36-CA45-8D95-152BFCCFFEBF}"/>
    <hyperlink ref="A21" location="'day11'!A1" display="Day 11" xr:uid="{D90DD5A9-0371-C84A-86B2-A0F860ED31CB}"/>
    <hyperlink ref="A20" location="'day10'!A1" display="Day 10" xr:uid="{85D2CE93-9FB9-E040-9884-EA40645361CA}"/>
    <hyperlink ref="A19" location="'day9'!A1" display="Day 9" xr:uid="{0C451B9E-DFAE-A04C-969C-4F000918C23C}"/>
    <hyperlink ref="A18" location="'day8'!A1" display="Day 8" xr:uid="{5853BE49-589F-A449-8F48-7DB313F87391}"/>
    <hyperlink ref="A17" location="'day7'!A1" display="Day 7" xr:uid="{6D2F76E9-81BA-F04A-80F9-D90E09496CB2}"/>
    <hyperlink ref="A16" location="'day6'!A1" display="Day 6" xr:uid="{E07E6030-24C0-EC48-8182-4C068AB581F9}"/>
    <hyperlink ref="A15" location="'day5'!A1" display="Day 5" xr:uid="{9665D0A4-29CC-AE4E-A18F-93454F57401B}"/>
    <hyperlink ref="A14" location="'day4'!A1" display="Day 4" xr:uid="{405B92DD-6F89-0D4A-8110-A52FDD73E8B8}"/>
    <hyperlink ref="A13" location="'day3'!A1" display="Day 3" xr:uid="{8525B2DA-D816-294E-BD68-D195C47C9B58}"/>
    <hyperlink ref="A12" location="'day2'!A1" display="Day 2" xr:uid="{2AA81FD4-2D2A-9C41-BEC8-5C602725B02D}"/>
    <hyperlink ref="A12:A41" location="'day1'!A1" display="Day 1" xr:uid="{8FD9261F-18AF-2F4D-9C85-0369FE091CE9}"/>
    <hyperlink ref="A11" location="'day1'!A1" display="Day 1" xr:uid="{262DF1FC-C36E-2643-A02E-381C2041EC8A}"/>
  </hyperlinks>
  <printOptions horizontalCentered="1" verticalCentered="1"/>
  <pageMargins left="0" right="0" top="0" bottom="0" header="0.3" footer="0.3"/>
  <pageSetup scale="55"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R431"/>
  <sheetViews>
    <sheetView showGridLines="0" zoomScaleNormal="100" workbookViewId="0">
      <selection activeCell="F60" sqref="F60"/>
    </sheetView>
  </sheetViews>
  <sheetFormatPr defaultColWidth="9.140625" defaultRowHeight="12.75" x14ac:dyDescent="0.2"/>
  <cols>
    <col min="1" max="1" width="24.7109375" style="197" customWidth="1"/>
    <col min="2" max="2" width="15.28515625" style="198" bestFit="1" customWidth="1"/>
    <col min="3" max="3" width="8" style="197" customWidth="1"/>
    <col min="4" max="4" width="16.28515625" style="197" customWidth="1"/>
    <col min="5" max="5" width="8.7109375" style="197" bestFit="1" customWidth="1"/>
    <col min="6" max="6" width="12.7109375" style="197" customWidth="1"/>
    <col min="7" max="7" width="12" style="197" customWidth="1"/>
    <col min="8" max="8" width="12.7109375" style="197" customWidth="1"/>
    <col min="9" max="9" width="12.7109375" style="198" customWidth="1"/>
    <col min="10" max="10" width="9.140625" style="198"/>
    <col min="11" max="11" width="16" style="198" bestFit="1" customWidth="1"/>
    <col min="12" max="12" width="9.140625" style="198"/>
    <col min="13" max="13" width="17.42578125" style="198" bestFit="1" customWidth="1"/>
    <col min="14" max="14" width="5.42578125" style="198" bestFit="1" customWidth="1"/>
    <col min="15" max="15" width="7.140625" style="198" bestFit="1" customWidth="1"/>
    <col min="16" max="16" width="5" style="198" bestFit="1" customWidth="1"/>
    <col min="17" max="16384" width="9.140625" style="198"/>
  </cols>
  <sheetData>
    <row r="1" spans="1:10" x14ac:dyDescent="0.2">
      <c r="A1" s="195" t="s">
        <v>119</v>
      </c>
      <c r="B1" s="196" t="str">
        <f>'Daily Summary'!J2</f>
        <v>UCGPXXXXXX</v>
      </c>
      <c r="D1" s="198"/>
      <c r="F1" s="199" t="s">
        <v>259</v>
      </c>
      <c r="G1" s="200" t="str">
        <f>'Daily Summary'!A1</f>
        <v>F/V StillaFloat</v>
      </c>
    </row>
    <row r="2" spans="1:10" x14ac:dyDescent="0.2">
      <c r="A2" s="201"/>
      <c r="B2" s="201"/>
      <c r="C2" s="201"/>
      <c r="D2" s="198"/>
      <c r="E2" s="201"/>
      <c r="F2" s="198"/>
      <c r="G2" s="201"/>
      <c r="H2" s="198"/>
    </row>
    <row r="3" spans="1:10" x14ac:dyDescent="0.2">
      <c r="A3" s="201"/>
      <c r="B3" s="201"/>
      <c r="C3" s="201"/>
      <c r="D3" s="198"/>
      <c r="E3" s="201"/>
      <c r="F3" s="198"/>
      <c r="G3" s="201"/>
      <c r="H3" s="198"/>
    </row>
    <row r="4" spans="1:10" ht="13.5" thickBot="1" x14ac:dyDescent="0.25">
      <c r="A4" s="199" t="s">
        <v>188</v>
      </c>
      <c r="B4" s="202">
        <f>'Project Summary'!D10</f>
        <v>45200</v>
      </c>
      <c r="C4" s="201"/>
      <c r="D4" s="203"/>
      <c r="E4" s="203"/>
      <c r="F4" s="199" t="s">
        <v>311</v>
      </c>
      <c r="G4" s="204"/>
      <c r="H4" s="204"/>
      <c r="I4" s="205"/>
    </row>
    <row r="5" spans="1:10" ht="13.5" thickBot="1" x14ac:dyDescent="0.25">
      <c r="A5" s="315"/>
      <c r="B5" s="316"/>
      <c r="C5" s="317"/>
      <c r="D5" s="315"/>
      <c r="E5" s="315"/>
      <c r="F5" s="315"/>
      <c r="G5" s="318"/>
      <c r="H5" s="318"/>
      <c r="I5" s="318"/>
    </row>
    <row r="6" spans="1:10" s="190" customFormat="1" ht="11.25" x14ac:dyDescent="0.2">
      <c r="A6" s="185" t="s">
        <v>190</v>
      </c>
      <c r="B6" s="187" t="s">
        <v>236</v>
      </c>
      <c r="C6" s="187" t="s">
        <v>189</v>
      </c>
      <c r="D6" s="187" t="s">
        <v>191</v>
      </c>
      <c r="E6" s="187" t="s">
        <v>235</v>
      </c>
      <c r="F6" s="187" t="s">
        <v>192</v>
      </c>
      <c r="G6" s="187" t="s">
        <v>233</v>
      </c>
      <c r="H6" s="187" t="s">
        <v>234</v>
      </c>
      <c r="I6" s="264" t="s">
        <v>193</v>
      </c>
      <c r="J6" s="206"/>
    </row>
    <row r="7" spans="1:10" s="190" customFormat="1" ht="11.25" x14ac:dyDescent="0.2">
      <c r="A7" s="309" t="s">
        <v>409</v>
      </c>
      <c r="B7" s="310"/>
      <c r="C7" s="310"/>
      <c r="D7" s="208" t="s">
        <v>258</v>
      </c>
      <c r="E7" s="311" t="s">
        <v>30</v>
      </c>
      <c r="F7" s="210"/>
      <c r="G7" s="312">
        <v>0</v>
      </c>
      <c r="H7" s="313">
        <f>INDEX(Personnel[],MATCH(E7,Paygrade,0),2)</f>
        <v>38</v>
      </c>
      <c r="I7" s="314">
        <f>(G7*H7)</f>
        <v>0</v>
      </c>
    </row>
    <row r="8" spans="1:10" s="190" customFormat="1" ht="11.25" x14ac:dyDescent="0.2">
      <c r="A8" s="309" t="s">
        <v>409</v>
      </c>
      <c r="B8" s="207"/>
      <c r="C8" s="310"/>
      <c r="D8" s="208" t="s">
        <v>258</v>
      </c>
      <c r="E8" s="209" t="s">
        <v>32</v>
      </c>
      <c r="F8" s="210"/>
      <c r="G8" s="210">
        <v>0</v>
      </c>
      <c r="H8" s="313">
        <f>INDEX(Personnel[],MATCH(E8,Paygrade,0),2)</f>
        <v>52</v>
      </c>
      <c r="I8" s="212">
        <f t="shared" ref="I8:I36" si="0">(G8*H8)</f>
        <v>0</v>
      </c>
    </row>
    <row r="9" spans="1:10" s="190" customFormat="1" ht="11.25" x14ac:dyDescent="0.2">
      <c r="A9" s="309" t="s">
        <v>409</v>
      </c>
      <c r="B9" s="207"/>
      <c r="C9" s="310"/>
      <c r="D9" s="208" t="s">
        <v>258</v>
      </c>
      <c r="E9" s="209" t="s">
        <v>34</v>
      </c>
      <c r="F9" s="210"/>
      <c r="G9" s="210">
        <v>0</v>
      </c>
      <c r="H9" s="313">
        <f>INDEX(Personnel[],MATCH(E9,Paygrade,0),2)</f>
        <v>58</v>
      </c>
      <c r="I9" s="212">
        <f t="shared" si="0"/>
        <v>0</v>
      </c>
    </row>
    <row r="10" spans="1:10" s="190" customFormat="1" ht="11.25" x14ac:dyDescent="0.2">
      <c r="A10" s="309" t="s">
        <v>409</v>
      </c>
      <c r="B10" s="207"/>
      <c r="C10" s="310"/>
      <c r="D10" s="208" t="s">
        <v>258</v>
      </c>
      <c r="E10" s="209" t="s">
        <v>36</v>
      </c>
      <c r="F10" s="210"/>
      <c r="G10" s="210">
        <v>0</v>
      </c>
      <c r="H10" s="313">
        <f>INDEX(Personnel[],MATCH(E10,Paygrade,0),2)</f>
        <v>72</v>
      </c>
      <c r="I10" s="212">
        <f t="shared" si="0"/>
        <v>0</v>
      </c>
    </row>
    <row r="11" spans="1:10" s="190" customFormat="1" ht="11.25" x14ac:dyDescent="0.2">
      <c r="A11" s="309" t="s">
        <v>409</v>
      </c>
      <c r="B11" s="207"/>
      <c r="C11" s="310"/>
      <c r="D11" s="208" t="s">
        <v>258</v>
      </c>
      <c r="E11" s="209" t="s">
        <v>38</v>
      </c>
      <c r="F11" s="210"/>
      <c r="G11" s="210">
        <v>0</v>
      </c>
      <c r="H11" s="313">
        <f>INDEX(Personnel[],MATCH(E11,Paygrade,0),2)</f>
        <v>87</v>
      </c>
      <c r="I11" s="212">
        <f t="shared" si="0"/>
        <v>0</v>
      </c>
    </row>
    <row r="12" spans="1:10" s="190" customFormat="1" ht="11.25" x14ac:dyDescent="0.2">
      <c r="A12" s="309" t="s">
        <v>409</v>
      </c>
      <c r="B12" s="207"/>
      <c r="C12" s="310"/>
      <c r="D12" s="208" t="s">
        <v>258</v>
      </c>
      <c r="E12" s="209" t="s">
        <v>40</v>
      </c>
      <c r="F12" s="210"/>
      <c r="G12" s="210">
        <v>0</v>
      </c>
      <c r="H12" s="313">
        <f>INDEX(Personnel[],MATCH(E12,Paygrade,0),2)</f>
        <v>100</v>
      </c>
      <c r="I12" s="212">
        <f t="shared" si="0"/>
        <v>0</v>
      </c>
    </row>
    <row r="13" spans="1:10" s="190" customFormat="1" ht="11.25" x14ac:dyDescent="0.2">
      <c r="A13" s="309" t="s">
        <v>409</v>
      </c>
      <c r="B13" s="207"/>
      <c r="C13" s="310"/>
      <c r="D13" s="208" t="s">
        <v>258</v>
      </c>
      <c r="E13" s="209" t="s">
        <v>41</v>
      </c>
      <c r="F13" s="210"/>
      <c r="G13" s="210">
        <v>0</v>
      </c>
      <c r="H13" s="313">
        <f>INDEX(Personnel[],MATCH(E13,Paygrade,0),2)</f>
        <v>112</v>
      </c>
      <c r="I13" s="212">
        <f t="shared" si="0"/>
        <v>0</v>
      </c>
    </row>
    <row r="14" spans="1:10" s="190" customFormat="1" ht="11.25" x14ac:dyDescent="0.2">
      <c r="A14" s="309" t="s">
        <v>409</v>
      </c>
      <c r="B14" s="207"/>
      <c r="C14" s="310"/>
      <c r="D14" s="208" t="s">
        <v>258</v>
      </c>
      <c r="E14" s="209" t="s">
        <v>42</v>
      </c>
      <c r="F14" s="210"/>
      <c r="G14" s="210">
        <v>0</v>
      </c>
      <c r="H14" s="313">
        <f>INDEX(Personnel[],MATCH(E14,Paygrade,0),2)</f>
        <v>123</v>
      </c>
      <c r="I14" s="212">
        <f t="shared" si="0"/>
        <v>0</v>
      </c>
    </row>
    <row r="15" spans="1:10" s="190" customFormat="1" ht="11.25" x14ac:dyDescent="0.2">
      <c r="A15" s="309" t="s">
        <v>409</v>
      </c>
      <c r="B15" s="207"/>
      <c r="C15" s="310"/>
      <c r="D15" s="208" t="s">
        <v>258</v>
      </c>
      <c r="E15" s="209" t="s">
        <v>43</v>
      </c>
      <c r="F15" s="210"/>
      <c r="G15" s="210">
        <v>0</v>
      </c>
      <c r="H15" s="313">
        <f>INDEX(Personnel[],MATCH(E15,Paygrade,0),2)</f>
        <v>141</v>
      </c>
      <c r="I15" s="212">
        <f t="shared" si="0"/>
        <v>0</v>
      </c>
    </row>
    <row r="16" spans="1:10" s="190" customFormat="1" ht="11.25" x14ac:dyDescent="0.2">
      <c r="A16" s="309" t="s">
        <v>409</v>
      </c>
      <c r="B16" s="207"/>
      <c r="C16" s="310"/>
      <c r="D16" s="208" t="s">
        <v>258</v>
      </c>
      <c r="E16" s="209" t="s">
        <v>44</v>
      </c>
      <c r="F16" s="210"/>
      <c r="G16" s="210">
        <v>0</v>
      </c>
      <c r="H16" s="313">
        <f>INDEX(Personnel[],MATCH(E16,Paygrade,0),2)</f>
        <v>172</v>
      </c>
      <c r="I16" s="212">
        <f t="shared" si="0"/>
        <v>0</v>
      </c>
    </row>
    <row r="17" spans="1:9" s="190" customFormat="1" ht="11.25" x14ac:dyDescent="0.2">
      <c r="A17" s="309" t="s">
        <v>409</v>
      </c>
      <c r="B17" s="207"/>
      <c r="C17" s="310"/>
      <c r="D17" s="208" t="s">
        <v>258</v>
      </c>
      <c r="E17" s="209" t="s">
        <v>9</v>
      </c>
      <c r="F17" s="210"/>
      <c r="G17" s="210">
        <v>0</v>
      </c>
      <c r="H17" s="313">
        <f>INDEX(Personnel[],MATCH(E17,Paygrade,0),2)</f>
        <v>91</v>
      </c>
      <c r="I17" s="212">
        <f t="shared" si="0"/>
        <v>0</v>
      </c>
    </row>
    <row r="18" spans="1:9" s="190" customFormat="1" ht="11.25" x14ac:dyDescent="0.2">
      <c r="A18" s="309" t="s">
        <v>409</v>
      </c>
      <c r="B18" s="207"/>
      <c r="C18" s="310"/>
      <c r="D18" s="208" t="s">
        <v>258</v>
      </c>
      <c r="E18" s="209" t="s">
        <v>10</v>
      </c>
      <c r="F18" s="210"/>
      <c r="G18" s="210">
        <v>0</v>
      </c>
      <c r="H18" s="313">
        <f>INDEX(Personnel[],MATCH(E18,Paygrade,0),2)</f>
        <v>110</v>
      </c>
      <c r="I18" s="212">
        <f t="shared" si="0"/>
        <v>0</v>
      </c>
    </row>
    <row r="19" spans="1:9" s="190" customFormat="1" ht="11.25" x14ac:dyDescent="0.2">
      <c r="A19" s="309" t="s">
        <v>409</v>
      </c>
      <c r="B19" s="207"/>
      <c r="C19" s="310"/>
      <c r="D19" s="208" t="s">
        <v>258</v>
      </c>
      <c r="E19" s="209" t="s">
        <v>12</v>
      </c>
      <c r="F19" s="210"/>
      <c r="G19" s="210">
        <v>0</v>
      </c>
      <c r="H19" s="313">
        <f>INDEX(Personnel[],MATCH(E19,Paygrade,0),2)</f>
        <v>135</v>
      </c>
      <c r="I19" s="212">
        <f t="shared" si="0"/>
        <v>0</v>
      </c>
    </row>
    <row r="20" spans="1:9" s="190" customFormat="1" ht="11.25" x14ac:dyDescent="0.2">
      <c r="A20" s="309" t="s">
        <v>409</v>
      </c>
      <c r="B20" s="207"/>
      <c r="C20" s="310"/>
      <c r="D20" s="208" t="s">
        <v>258</v>
      </c>
      <c r="E20" s="209" t="s">
        <v>14</v>
      </c>
      <c r="F20" s="210"/>
      <c r="G20" s="210">
        <v>0</v>
      </c>
      <c r="H20" s="313">
        <f>INDEX(Personnel[],MATCH(E20,Paygrade,0),2)</f>
        <v>161</v>
      </c>
      <c r="I20" s="212">
        <f t="shared" si="0"/>
        <v>0</v>
      </c>
    </row>
    <row r="21" spans="1:9" s="190" customFormat="1" ht="11.25" x14ac:dyDescent="0.2">
      <c r="A21" s="309" t="s">
        <v>409</v>
      </c>
      <c r="B21" s="207"/>
      <c r="C21" s="310"/>
      <c r="D21" s="208" t="s">
        <v>258</v>
      </c>
      <c r="E21" s="209" t="s">
        <v>15</v>
      </c>
      <c r="F21" s="210"/>
      <c r="G21" s="210">
        <v>0</v>
      </c>
      <c r="H21" s="313">
        <f>INDEX(Personnel[],MATCH(E21,Paygrade,0),2)</f>
        <v>179</v>
      </c>
      <c r="I21" s="212">
        <f t="shared" si="0"/>
        <v>0</v>
      </c>
    </row>
    <row r="22" spans="1:9" s="190" customFormat="1" ht="11.25" x14ac:dyDescent="0.2">
      <c r="A22" s="309" t="s">
        <v>409</v>
      </c>
      <c r="B22" s="207"/>
      <c r="C22" s="310"/>
      <c r="D22" s="208" t="s">
        <v>258</v>
      </c>
      <c r="E22" s="209" t="s">
        <v>16</v>
      </c>
      <c r="F22" s="210"/>
      <c r="G22" s="210">
        <v>0</v>
      </c>
      <c r="H22" s="313">
        <f>INDEX(Personnel[],MATCH(E22,Paygrade,0),2)</f>
        <v>208</v>
      </c>
      <c r="I22" s="212">
        <f t="shared" si="0"/>
        <v>0</v>
      </c>
    </row>
    <row r="23" spans="1:9" s="190" customFormat="1" ht="11.25" x14ac:dyDescent="0.2">
      <c r="A23" s="309" t="s">
        <v>409</v>
      </c>
      <c r="B23" s="207"/>
      <c r="C23" s="310"/>
      <c r="D23" s="208" t="s">
        <v>258</v>
      </c>
      <c r="E23" s="209" t="s">
        <v>17</v>
      </c>
      <c r="F23" s="210"/>
      <c r="G23" s="210">
        <v>0</v>
      </c>
      <c r="H23" s="313">
        <f>INDEX(Personnel[],MATCH(E23,Paygrade,0),2)</f>
        <v>221</v>
      </c>
      <c r="I23" s="212">
        <f t="shared" si="0"/>
        <v>0</v>
      </c>
    </row>
    <row r="24" spans="1:9" s="190" customFormat="1" ht="11.25" x14ac:dyDescent="0.2">
      <c r="A24" s="309" t="s">
        <v>409</v>
      </c>
      <c r="B24" s="207"/>
      <c r="C24" s="310"/>
      <c r="D24" s="208" t="s">
        <v>258</v>
      </c>
      <c r="E24" s="209" t="s">
        <v>18</v>
      </c>
      <c r="F24" s="210"/>
      <c r="G24" s="210">
        <v>0</v>
      </c>
      <c r="H24" s="313">
        <f>INDEX(Personnel[],MATCH(E24,Paygrade,0),2)</f>
        <v>242</v>
      </c>
      <c r="I24" s="212">
        <f t="shared" si="0"/>
        <v>0</v>
      </c>
    </row>
    <row r="25" spans="1:9" s="190" customFormat="1" ht="11.25" x14ac:dyDescent="0.2">
      <c r="A25" s="309" t="s">
        <v>409</v>
      </c>
      <c r="B25" s="207"/>
      <c r="C25" s="310"/>
      <c r="D25" s="208" t="s">
        <v>258</v>
      </c>
      <c r="E25" s="209" t="s">
        <v>19</v>
      </c>
      <c r="F25" s="210"/>
      <c r="G25" s="210">
        <v>0</v>
      </c>
      <c r="H25" s="313">
        <f>INDEX(Personnel[],MATCH(E25,Paygrade,0),2)</f>
        <v>265</v>
      </c>
      <c r="I25" s="212">
        <f t="shared" si="0"/>
        <v>0</v>
      </c>
    </row>
    <row r="26" spans="1:9" s="190" customFormat="1" ht="11.25" x14ac:dyDescent="0.2">
      <c r="A26" s="309" t="s">
        <v>409</v>
      </c>
      <c r="B26" s="207"/>
      <c r="C26" s="310"/>
      <c r="D26" s="208" t="s">
        <v>258</v>
      </c>
      <c r="E26" s="209" t="s">
        <v>21</v>
      </c>
      <c r="F26" s="210"/>
      <c r="G26" s="210">
        <v>0</v>
      </c>
      <c r="H26" s="313">
        <f>INDEX(Personnel[],MATCH(E26,Paygrade,0),2)</f>
        <v>263</v>
      </c>
      <c r="I26" s="212">
        <f t="shared" si="0"/>
        <v>0</v>
      </c>
    </row>
    <row r="27" spans="1:9" s="190" customFormat="1" ht="11.25" x14ac:dyDescent="0.2">
      <c r="A27" s="309" t="s">
        <v>409</v>
      </c>
      <c r="B27" s="207"/>
      <c r="C27" s="310"/>
      <c r="D27" s="208" t="s">
        <v>258</v>
      </c>
      <c r="E27" s="209" t="s">
        <v>29</v>
      </c>
      <c r="F27" s="210"/>
      <c r="G27" s="210">
        <v>0</v>
      </c>
      <c r="H27" s="313">
        <f>INDEX(Personnel[],MATCH(E27,Paygrade,0),2)</f>
        <v>122</v>
      </c>
      <c r="I27" s="212">
        <f t="shared" si="0"/>
        <v>0</v>
      </c>
    </row>
    <row r="28" spans="1:9" s="190" customFormat="1" ht="11.25" x14ac:dyDescent="0.2">
      <c r="A28" s="309" t="s">
        <v>409</v>
      </c>
      <c r="B28" s="207"/>
      <c r="C28" s="310"/>
      <c r="D28" s="208" t="s">
        <v>258</v>
      </c>
      <c r="E28" s="209" t="s">
        <v>27</v>
      </c>
      <c r="F28" s="210"/>
      <c r="G28" s="210">
        <v>0</v>
      </c>
      <c r="H28" s="313">
        <f>INDEX(Personnel[],MATCH(E28,Paygrade,0),2)</f>
        <v>136</v>
      </c>
      <c r="I28" s="212">
        <f t="shared" si="0"/>
        <v>0</v>
      </c>
    </row>
    <row r="29" spans="1:9" s="190" customFormat="1" ht="11.25" x14ac:dyDescent="0.2">
      <c r="A29" s="309" t="s">
        <v>409</v>
      </c>
      <c r="B29" s="207"/>
      <c r="C29" s="310"/>
      <c r="D29" s="208" t="s">
        <v>258</v>
      </c>
      <c r="E29" s="209" t="s">
        <v>25</v>
      </c>
      <c r="F29" s="210"/>
      <c r="G29" s="210">
        <v>0</v>
      </c>
      <c r="H29" s="313">
        <f>INDEX(Personnel[],MATCH(E29,Paygrade,0),2)</f>
        <v>154</v>
      </c>
      <c r="I29" s="212">
        <f t="shared" si="0"/>
        <v>0</v>
      </c>
    </row>
    <row r="30" spans="1:9" s="190" customFormat="1" ht="11.25" x14ac:dyDescent="0.2">
      <c r="A30" s="309" t="s">
        <v>409</v>
      </c>
      <c r="B30" s="207"/>
      <c r="C30" s="310"/>
      <c r="D30" s="208" t="s">
        <v>258</v>
      </c>
      <c r="E30" s="209" t="s">
        <v>45</v>
      </c>
      <c r="F30" s="210"/>
      <c r="G30" s="210">
        <v>0</v>
      </c>
      <c r="H30" s="313">
        <f>INDEX(Personnel[],MATCH(E30,Paygrade,0),2)</f>
        <v>35</v>
      </c>
      <c r="I30" s="212">
        <f t="shared" si="0"/>
        <v>0</v>
      </c>
    </row>
    <row r="31" spans="1:9" s="190" customFormat="1" ht="11.25" x14ac:dyDescent="0.2">
      <c r="A31" s="309" t="s">
        <v>409</v>
      </c>
      <c r="B31" s="207"/>
      <c r="C31" s="310"/>
      <c r="D31" s="208" t="s">
        <v>258</v>
      </c>
      <c r="E31" s="209" t="s">
        <v>46</v>
      </c>
      <c r="F31" s="210"/>
      <c r="G31" s="210">
        <v>0</v>
      </c>
      <c r="H31" s="313">
        <f>INDEX(Personnel[],MATCH(E31,Paygrade,0),2)</f>
        <v>38</v>
      </c>
      <c r="I31" s="212">
        <f t="shared" si="0"/>
        <v>0</v>
      </c>
    </row>
    <row r="32" spans="1:9" s="190" customFormat="1" ht="11.25" x14ac:dyDescent="0.2">
      <c r="A32" s="309" t="s">
        <v>409</v>
      </c>
      <c r="B32" s="207"/>
      <c r="C32" s="310"/>
      <c r="D32" s="208" t="s">
        <v>258</v>
      </c>
      <c r="E32" s="209" t="s">
        <v>47</v>
      </c>
      <c r="F32" s="210"/>
      <c r="G32" s="210">
        <v>0</v>
      </c>
      <c r="H32" s="313">
        <f>INDEX(Personnel[],MATCH(E32,Paygrade,0),2)</f>
        <v>44</v>
      </c>
      <c r="I32" s="212">
        <f t="shared" si="0"/>
        <v>0</v>
      </c>
    </row>
    <row r="33" spans="1:18" s="190" customFormat="1" ht="11.25" x14ac:dyDescent="0.2">
      <c r="A33" s="309" t="s">
        <v>409</v>
      </c>
      <c r="B33" s="207"/>
      <c r="C33" s="310"/>
      <c r="D33" s="208" t="s">
        <v>258</v>
      </c>
      <c r="E33" s="209" t="s">
        <v>48</v>
      </c>
      <c r="F33" s="210"/>
      <c r="G33" s="210">
        <v>0</v>
      </c>
      <c r="H33" s="313">
        <f>INDEX(Personnel[],MATCH(E33,Paygrade,0),2)</f>
        <v>47</v>
      </c>
      <c r="I33" s="212">
        <f t="shared" si="0"/>
        <v>0</v>
      </c>
    </row>
    <row r="34" spans="1:18" s="190" customFormat="1" ht="11.25" x14ac:dyDescent="0.2">
      <c r="A34" s="309" t="s">
        <v>409</v>
      </c>
      <c r="B34" s="207"/>
      <c r="C34" s="310"/>
      <c r="D34" s="208" t="s">
        <v>258</v>
      </c>
      <c r="E34" s="209" t="s">
        <v>49</v>
      </c>
      <c r="F34" s="210"/>
      <c r="G34" s="210">
        <v>0</v>
      </c>
      <c r="H34" s="313">
        <f>INDEX(Personnel[],MATCH(E34,Paygrade,0),2)</f>
        <v>53</v>
      </c>
      <c r="I34" s="212">
        <f t="shared" si="0"/>
        <v>0</v>
      </c>
    </row>
    <row r="35" spans="1:18" s="190" customFormat="1" ht="11.25" x14ac:dyDescent="0.2">
      <c r="A35" s="309" t="s">
        <v>409</v>
      </c>
      <c r="B35" s="207"/>
      <c r="C35" s="310"/>
      <c r="D35" s="208" t="s">
        <v>258</v>
      </c>
      <c r="E35" s="209" t="s">
        <v>50</v>
      </c>
      <c r="F35" s="210"/>
      <c r="G35" s="210">
        <v>0</v>
      </c>
      <c r="H35" s="313">
        <f>INDEX(Personnel[],MATCH(E35,Paygrade,0),2)</f>
        <v>61</v>
      </c>
      <c r="I35" s="212">
        <f t="shared" si="0"/>
        <v>0</v>
      </c>
    </row>
    <row r="36" spans="1:18" s="190" customFormat="1" ht="11.25" x14ac:dyDescent="0.2">
      <c r="A36" s="309" t="s">
        <v>409</v>
      </c>
      <c r="B36" s="207"/>
      <c r="C36" s="310"/>
      <c r="D36" s="208" t="s">
        <v>258</v>
      </c>
      <c r="E36" s="209" t="s">
        <v>51</v>
      </c>
      <c r="F36" s="210"/>
      <c r="G36" s="210">
        <v>0</v>
      </c>
      <c r="H36" s="313">
        <f>INDEX(Personnel[],MATCH(E36,Paygrade,0),2)</f>
        <v>62</v>
      </c>
      <c r="I36" s="212">
        <f t="shared" si="0"/>
        <v>0</v>
      </c>
    </row>
    <row r="37" spans="1:18" s="190" customFormat="1" ht="12" thickBot="1" x14ac:dyDescent="0.25">
      <c r="A37" s="213"/>
      <c r="B37" s="214"/>
      <c r="C37" s="214"/>
      <c r="D37" s="215"/>
      <c r="E37" s="216"/>
      <c r="F37" s="216"/>
      <c r="G37" s="217"/>
      <c r="H37" s="218"/>
      <c r="I37" s="219"/>
    </row>
    <row r="38" spans="1:18" s="190" customFormat="1" ht="12" thickBot="1" x14ac:dyDescent="0.25">
      <c r="A38" s="220"/>
      <c r="B38" s="220"/>
      <c r="C38" s="221" t="s">
        <v>194</v>
      </c>
      <c r="D38" s="222"/>
      <c r="E38" s="222"/>
      <c r="F38" s="222"/>
      <c r="G38" s="223"/>
      <c r="H38" s="224"/>
      <c r="I38" s="225">
        <f>SUM(I7:I36)</f>
        <v>0</v>
      </c>
    </row>
    <row r="39" spans="1:18" s="190" customFormat="1" ht="12" thickBot="1" x14ac:dyDescent="0.25">
      <c r="A39" s="220"/>
      <c r="B39" s="220"/>
      <c r="C39" s="226"/>
      <c r="D39" s="226"/>
      <c r="E39" s="226"/>
      <c r="F39" s="226"/>
      <c r="G39" s="227"/>
      <c r="I39" s="227"/>
    </row>
    <row r="40" spans="1:18" s="190" customFormat="1" ht="11.25" x14ac:dyDescent="0.2">
      <c r="A40" s="185" t="s">
        <v>211</v>
      </c>
      <c r="B40" s="187" t="s">
        <v>303</v>
      </c>
      <c r="C40" s="187" t="s">
        <v>241</v>
      </c>
      <c r="D40" s="187" t="s">
        <v>239</v>
      </c>
      <c r="E40" s="187" t="s">
        <v>240</v>
      </c>
      <c r="F40" s="187" t="s">
        <v>320</v>
      </c>
      <c r="G40" s="193" t="s">
        <v>141</v>
      </c>
    </row>
    <row r="41" spans="1:18" s="190" customFormat="1" x14ac:dyDescent="0.2">
      <c r="A41" s="228" t="s">
        <v>244</v>
      </c>
      <c r="B41" s="229"/>
      <c r="C41" s="230">
        <v>0</v>
      </c>
      <c r="D41" s="336">
        <f>INDEX(Vehicle[],MATCH(A41,Vehicle_Type,0),3)</f>
        <v>9.84</v>
      </c>
      <c r="E41" s="230">
        <v>0</v>
      </c>
      <c r="F41" s="337">
        <f>INDEX(Vehicle[],MATCH(A41,Vehicle_Type,0),2)</f>
        <v>0.16</v>
      </c>
      <c r="G41" s="231">
        <f>C41*D41+E41*F41</f>
        <v>0</v>
      </c>
      <c r="M41"/>
      <c r="N41"/>
      <c r="O41"/>
      <c r="P41"/>
      <c r="Q41"/>
      <c r="R41"/>
    </row>
    <row r="42" spans="1:18" s="190" customFormat="1" x14ac:dyDescent="0.2">
      <c r="A42" s="228" t="s">
        <v>242</v>
      </c>
      <c r="B42" s="229"/>
      <c r="C42" s="230">
        <v>0</v>
      </c>
      <c r="D42" s="336">
        <f>INDEX(Vehicle[],MATCH(A42,Vehicle_Type,0),3)</f>
        <v>9.16</v>
      </c>
      <c r="E42" s="230">
        <v>0</v>
      </c>
      <c r="F42" s="337">
        <f>INDEX(Vehicle[],MATCH(A42,Vehicle_Type,0),2)</f>
        <v>0.13</v>
      </c>
      <c r="G42" s="231">
        <f t="shared" ref="G42:G43" si="1">C42*D42+E42*F42</f>
        <v>0</v>
      </c>
      <c r="M42"/>
      <c r="N42"/>
      <c r="O42"/>
      <c r="P42"/>
      <c r="Q42"/>
      <c r="R42"/>
    </row>
    <row r="43" spans="1:18" s="190" customFormat="1" x14ac:dyDescent="0.2">
      <c r="A43" s="228" t="s">
        <v>243</v>
      </c>
      <c r="B43" s="229"/>
      <c r="C43" s="230">
        <v>0</v>
      </c>
      <c r="D43" s="336">
        <f>INDEX(Vehicle[],MATCH(A43,Vehicle_Type,0),3)</f>
        <v>7.35</v>
      </c>
      <c r="E43" s="230">
        <v>0</v>
      </c>
      <c r="F43" s="337">
        <f>INDEX(Vehicle[],MATCH(A43,Vehicle_Type,0),2)</f>
        <v>0.12</v>
      </c>
      <c r="G43" s="231">
        <f t="shared" si="1"/>
        <v>0</v>
      </c>
      <c r="M43"/>
      <c r="N43"/>
      <c r="O43"/>
      <c r="P43"/>
      <c r="Q43"/>
      <c r="R43"/>
    </row>
    <row r="44" spans="1:18" s="190" customFormat="1" ht="13.5" thickBot="1" x14ac:dyDescent="0.25">
      <c r="C44" s="194"/>
      <c r="G44" s="232"/>
      <c r="M44"/>
      <c r="N44"/>
      <c r="O44"/>
      <c r="P44"/>
      <c r="Q44"/>
      <c r="R44"/>
    </row>
    <row r="45" spans="1:18" s="190" customFormat="1" ht="13.5" thickBot="1" x14ac:dyDescent="0.25">
      <c r="C45" s="221" t="s">
        <v>212</v>
      </c>
      <c r="D45" s="222"/>
      <c r="E45" s="222"/>
      <c r="F45" s="233"/>
      <c r="G45" s="234">
        <f>SUM(G41:G43)</f>
        <v>0</v>
      </c>
      <c r="H45" s="235"/>
      <c r="K45" s="191"/>
      <c r="L45" s="191"/>
      <c r="M45"/>
      <c r="N45"/>
      <c r="O45"/>
      <c r="P45"/>
      <c r="Q45"/>
      <c r="R45"/>
    </row>
    <row r="46" spans="1:18" s="190" customFormat="1" ht="13.5" thickBot="1" x14ac:dyDescent="0.25">
      <c r="C46" s="236"/>
      <c r="D46" s="236"/>
      <c r="E46" s="236"/>
      <c r="F46" s="236"/>
      <c r="G46" s="237"/>
      <c r="H46" s="238"/>
      <c r="L46" s="191"/>
      <c r="M46"/>
      <c r="N46"/>
      <c r="O46"/>
      <c r="P46"/>
      <c r="Q46"/>
      <c r="R46"/>
    </row>
    <row r="47" spans="1:18" s="190" customFormat="1" x14ac:dyDescent="0.2">
      <c r="A47" s="185" t="s">
        <v>200</v>
      </c>
      <c r="B47" s="187"/>
      <c r="C47" s="92" t="s">
        <v>201</v>
      </c>
      <c r="D47" s="187" t="s">
        <v>238</v>
      </c>
      <c r="E47" s="187" t="s">
        <v>233</v>
      </c>
      <c r="F47" s="187" t="s">
        <v>234</v>
      </c>
      <c r="G47" s="188" t="s">
        <v>141</v>
      </c>
      <c r="H47" s="189" t="s">
        <v>305</v>
      </c>
      <c r="I47" s="192"/>
      <c r="L47" s="191"/>
      <c r="M47"/>
      <c r="N47"/>
      <c r="O47"/>
      <c r="P47"/>
      <c r="Q47"/>
      <c r="R47"/>
    </row>
    <row r="48" spans="1:18" s="190" customFormat="1" x14ac:dyDescent="0.2">
      <c r="A48" s="239" t="s">
        <v>364</v>
      </c>
      <c r="B48" s="240"/>
      <c r="C48" s="89"/>
      <c r="D48" s="241" t="s">
        <v>8</v>
      </c>
      <c r="E48" s="210">
        <v>0</v>
      </c>
      <c r="F48" s="211">
        <f>INDEX(ADMIN!$A$7:$C$13,MATCH(A48,Air_Type,0),2)</f>
        <v>21111</v>
      </c>
      <c r="G48" s="242">
        <f>E48*F48</f>
        <v>0</v>
      </c>
      <c r="H48" s="243"/>
      <c r="I48" s="244"/>
      <c r="L48" s="191"/>
      <c r="M48"/>
      <c r="N48"/>
      <c r="O48"/>
      <c r="P48"/>
      <c r="Q48"/>
      <c r="R48"/>
    </row>
    <row r="49" spans="1:18" s="190" customFormat="1" x14ac:dyDescent="0.2">
      <c r="A49" s="239" t="s">
        <v>386</v>
      </c>
      <c r="B49" s="245"/>
      <c r="C49" s="89"/>
      <c r="D49" s="246" t="s">
        <v>8</v>
      </c>
      <c r="E49" s="210">
        <v>0</v>
      </c>
      <c r="F49" s="211">
        <f>INDEX(ADMIN!$A$7:$C$13,MATCH(A49,Air_Type,0),2)</f>
        <v>20921</v>
      </c>
      <c r="G49" s="247">
        <f>E49*F49</f>
        <v>0</v>
      </c>
      <c r="H49" s="243"/>
      <c r="I49" s="244"/>
      <c r="L49" s="191"/>
      <c r="M49"/>
      <c r="N49"/>
      <c r="O49"/>
      <c r="P49"/>
      <c r="Q49"/>
      <c r="R49"/>
    </row>
    <row r="50" spans="1:18" s="190" customFormat="1" ht="13.5" thickBot="1" x14ac:dyDescent="0.25">
      <c r="B50" s="245"/>
      <c r="C50" s="194"/>
      <c r="D50" s="248"/>
      <c r="G50" s="232"/>
      <c r="L50" s="191"/>
      <c r="M50"/>
      <c r="N50"/>
      <c r="O50"/>
      <c r="P50"/>
      <c r="Q50"/>
      <c r="R50"/>
    </row>
    <row r="51" spans="1:18" s="190" customFormat="1" ht="13.5" thickBot="1" x14ac:dyDescent="0.25">
      <c r="C51" s="221" t="s">
        <v>202</v>
      </c>
      <c r="D51" s="222"/>
      <c r="E51" s="222"/>
      <c r="F51" s="222"/>
      <c r="G51" s="234">
        <f>SUM(G48:G49)</f>
        <v>0</v>
      </c>
      <c r="H51" s="249"/>
      <c r="L51" s="191"/>
      <c r="M51"/>
      <c r="N51"/>
      <c r="O51"/>
      <c r="P51"/>
      <c r="Q51"/>
      <c r="R51"/>
    </row>
    <row r="52" spans="1:18" s="190" customFormat="1" ht="13.5" thickBot="1" x14ac:dyDescent="0.25">
      <c r="L52" s="191"/>
      <c r="M52"/>
      <c r="N52"/>
      <c r="O52"/>
      <c r="P52"/>
      <c r="Q52"/>
      <c r="R52"/>
    </row>
    <row r="53" spans="1:18" s="190" customFormat="1" x14ac:dyDescent="0.2">
      <c r="A53" s="185" t="s">
        <v>195</v>
      </c>
      <c r="B53" s="186"/>
      <c r="C53" s="88" t="s">
        <v>196</v>
      </c>
      <c r="D53" s="187" t="s">
        <v>238</v>
      </c>
      <c r="E53" s="187" t="s">
        <v>233</v>
      </c>
      <c r="F53" s="187" t="s">
        <v>234</v>
      </c>
      <c r="G53" s="188" t="s">
        <v>141</v>
      </c>
      <c r="H53" s="189" t="s">
        <v>305</v>
      </c>
      <c r="L53" s="191"/>
      <c r="M53" s="191"/>
      <c r="N53" s="191"/>
      <c r="O53" s="191"/>
      <c r="P53" s="191"/>
    </row>
    <row r="54" spans="1:18" s="190" customFormat="1" x14ac:dyDescent="0.2">
      <c r="A54" s="239" t="s">
        <v>362</v>
      </c>
      <c r="B54" s="240"/>
      <c r="C54" s="90"/>
      <c r="D54" s="241" t="str">
        <f>INDEX(Boats[],MATCH(A54,Boat_Type,0),3)</f>
        <v>HOURLY</v>
      </c>
      <c r="E54" s="210">
        <v>0</v>
      </c>
      <c r="F54" s="250">
        <f>INDEX(Boats[],MATCH(A54,Boat_Type,0),2)</f>
        <v>1511</v>
      </c>
      <c r="G54" s="242">
        <f>E54*F54</f>
        <v>0</v>
      </c>
      <c r="H54" s="243"/>
      <c r="L54" s="191"/>
      <c r="M54" s="191"/>
      <c r="N54" s="191"/>
      <c r="O54" s="191"/>
      <c r="P54" s="191"/>
    </row>
    <row r="55" spans="1:18" s="190" customFormat="1" x14ac:dyDescent="0.2">
      <c r="A55" s="239" t="s">
        <v>360</v>
      </c>
      <c r="B55" s="245"/>
      <c r="C55" s="91"/>
      <c r="D55" s="241" t="str">
        <f>INDEX(Boats[],MATCH(A55,Boat_Type,0),3)</f>
        <v>HOURLY</v>
      </c>
      <c r="E55" s="251">
        <v>0</v>
      </c>
      <c r="F55" s="250">
        <f>INDEX(Boats[],MATCH(A55,Boat_Type,0),2)</f>
        <v>3429</v>
      </c>
      <c r="G55" s="242">
        <f>E55*F55</f>
        <v>0</v>
      </c>
      <c r="H55" s="252"/>
      <c r="L55" s="191"/>
      <c r="M55" s="191"/>
      <c r="N55" s="191"/>
      <c r="O55" s="191"/>
      <c r="P55" s="191"/>
    </row>
    <row r="56" spans="1:18" s="190" customFormat="1" ht="13.5" thickBot="1" x14ac:dyDescent="0.25">
      <c r="A56" s="245"/>
      <c r="B56" s="245"/>
      <c r="C56" s="253"/>
      <c r="D56" s="248"/>
      <c r="E56" s="248"/>
      <c r="G56" s="254"/>
      <c r="H56" s="255"/>
      <c r="L56" s="191"/>
      <c r="M56" s="191"/>
      <c r="N56" s="191"/>
      <c r="O56" s="191"/>
      <c r="P56" s="191"/>
    </row>
    <row r="57" spans="1:18" s="190" customFormat="1" ht="12" thickBot="1" x14ac:dyDescent="0.25">
      <c r="C57" s="221" t="s">
        <v>197</v>
      </c>
      <c r="D57" s="222"/>
      <c r="E57" s="222"/>
      <c r="F57" s="222"/>
      <c r="G57" s="234">
        <f>SUM(G54:G55)</f>
        <v>0</v>
      </c>
    </row>
    <row r="58" spans="1:18" s="190" customFormat="1" ht="12" thickBot="1" x14ac:dyDescent="0.25">
      <c r="G58" s="256"/>
    </row>
    <row r="59" spans="1:18" s="190" customFormat="1" ht="11.25" x14ac:dyDescent="0.2">
      <c r="A59" s="185" t="s">
        <v>198</v>
      </c>
      <c r="B59" s="187"/>
      <c r="C59" s="92" t="s">
        <v>304</v>
      </c>
      <c r="D59" s="187" t="s">
        <v>238</v>
      </c>
      <c r="E59" s="187" t="s">
        <v>233</v>
      </c>
      <c r="F59" s="187" t="s">
        <v>234</v>
      </c>
      <c r="G59" s="188" t="s">
        <v>141</v>
      </c>
      <c r="H59" s="189" t="s">
        <v>305</v>
      </c>
    </row>
    <row r="60" spans="1:18" s="190" customFormat="1" ht="11.25" x14ac:dyDescent="0.2">
      <c r="A60" s="239" t="s">
        <v>336</v>
      </c>
      <c r="B60" s="240"/>
      <c r="C60" s="90"/>
      <c r="D60" s="241" t="str">
        <f>INDEX(Cutters[],MATCH(A60,Cutter_Type,0),3)</f>
        <v>HOURLY</v>
      </c>
      <c r="E60" s="210">
        <v>0</v>
      </c>
      <c r="F60" s="250">
        <f>INDEX(Cutters[],MATCH(A60,Cutter_Type,0),2)</f>
        <v>32876</v>
      </c>
      <c r="G60" s="242">
        <f>E60*F60</f>
        <v>0</v>
      </c>
      <c r="H60" s="243"/>
    </row>
    <row r="61" spans="1:18" s="190" customFormat="1" ht="11.25" x14ac:dyDescent="0.2">
      <c r="A61" s="239" t="s">
        <v>347</v>
      </c>
      <c r="B61" s="240"/>
      <c r="C61" s="91"/>
      <c r="D61" s="241" t="str">
        <f>INDEX(Cutters[],MATCH(A61,Cutter_Type,0),3)</f>
        <v>HOURLY</v>
      </c>
      <c r="E61" s="210">
        <v>0</v>
      </c>
      <c r="F61" s="250">
        <f>INDEX(Cutters[],MATCH(A61,Cutter_Type,0),2)</f>
        <v>7787</v>
      </c>
      <c r="G61" s="242">
        <f>E61*F61</f>
        <v>0</v>
      </c>
      <c r="H61" s="252"/>
    </row>
    <row r="62" spans="1:18" s="190" customFormat="1" ht="12" thickBot="1" x14ac:dyDescent="0.25">
      <c r="A62" s="245"/>
      <c r="C62" s="253"/>
      <c r="G62" s="254"/>
      <c r="H62" s="245"/>
    </row>
    <row r="63" spans="1:18" s="190" customFormat="1" ht="12" thickBot="1" x14ac:dyDescent="0.25">
      <c r="C63" s="221" t="s">
        <v>199</v>
      </c>
      <c r="D63" s="222"/>
      <c r="E63" s="222"/>
      <c r="F63" s="222"/>
      <c r="G63" s="234">
        <f>SUM(G60:G61)</f>
        <v>0</v>
      </c>
    </row>
    <row r="64" spans="1:18" s="190" customFormat="1" ht="12" thickBot="1" x14ac:dyDescent="0.25">
      <c r="F64" s="320"/>
    </row>
    <row r="65" spans="1:9" s="190" customFormat="1" ht="11.25" x14ac:dyDescent="0.2">
      <c r="A65" s="185" t="s">
        <v>203</v>
      </c>
      <c r="B65" s="186"/>
      <c r="C65" s="186"/>
      <c r="D65" s="187" t="s">
        <v>238</v>
      </c>
      <c r="E65" s="187" t="s">
        <v>233</v>
      </c>
      <c r="F65" s="319" t="s">
        <v>234</v>
      </c>
      <c r="G65" s="193" t="s">
        <v>141</v>
      </c>
      <c r="H65" s="194"/>
      <c r="I65" s="192"/>
    </row>
    <row r="66" spans="1:9" s="190" customFormat="1" ht="11.25" x14ac:dyDescent="0.2">
      <c r="A66" s="239" t="s">
        <v>115</v>
      </c>
      <c r="B66" s="240"/>
      <c r="C66" s="240"/>
      <c r="D66" s="241" t="str">
        <f>INDEX(Equipment[],MATCH(A66,Equip_List,0),3)</f>
        <v>HOURLY</v>
      </c>
      <c r="E66" s="210">
        <v>0</v>
      </c>
      <c r="F66" s="250">
        <f>INDEX(Equipment[],MATCH(A66,Equip_List,0),2)</f>
        <v>15</v>
      </c>
      <c r="G66" s="231">
        <f>E66*F66</f>
        <v>0</v>
      </c>
      <c r="H66" s="217"/>
      <c r="I66" s="244"/>
    </row>
    <row r="67" spans="1:9" s="190" customFormat="1" ht="11.25" x14ac:dyDescent="0.2">
      <c r="A67" s="239" t="s">
        <v>105</v>
      </c>
      <c r="B67" s="240"/>
      <c r="C67" s="240"/>
      <c r="D67" s="241" t="str">
        <f>INDEX(Equipment[],MATCH(A67,Equip_List,0),3)</f>
        <v>HOURLY</v>
      </c>
      <c r="E67" s="210">
        <v>0</v>
      </c>
      <c r="F67" s="250">
        <f>INDEX(Equipment[],MATCH(A67,Equip_List,0),2)</f>
        <v>13</v>
      </c>
      <c r="G67" s="231">
        <f>E67*F67</f>
        <v>0</v>
      </c>
      <c r="H67" s="217"/>
      <c r="I67" s="244"/>
    </row>
    <row r="68" spans="1:9" s="190" customFormat="1" ht="11.25" x14ac:dyDescent="0.2">
      <c r="A68" s="239" t="s">
        <v>80</v>
      </c>
      <c r="B68" s="240"/>
      <c r="C68" s="245"/>
      <c r="D68" s="241" t="str">
        <f>INDEX(Equipment[],MATCH(A68,Equip_List,0),3)</f>
        <v>HOURLY</v>
      </c>
      <c r="E68" s="210">
        <v>0</v>
      </c>
      <c r="F68" s="250">
        <f>INDEX(Equipment[],MATCH(A68,Equip_List,0),2)</f>
        <v>296</v>
      </c>
      <c r="G68" s="231">
        <f>E68*F68</f>
        <v>0</v>
      </c>
      <c r="H68" s="217"/>
      <c r="I68" s="244"/>
    </row>
    <row r="69" spans="1:9" s="190" customFormat="1" ht="12" thickBot="1" x14ac:dyDescent="0.25">
      <c r="A69" s="245"/>
      <c r="C69" s="253"/>
      <c r="G69" s="254"/>
    </row>
    <row r="70" spans="1:9" s="190" customFormat="1" ht="12" thickBot="1" x14ac:dyDescent="0.25">
      <c r="C70" s="221" t="s">
        <v>204</v>
      </c>
      <c r="D70" s="222"/>
      <c r="E70" s="222"/>
      <c r="F70" s="222"/>
      <c r="G70" s="234">
        <f>SUM(G66:G68)</f>
        <v>0</v>
      </c>
      <c r="H70" s="249"/>
    </row>
    <row r="71" spans="1:9" s="190" customFormat="1" ht="12" thickBot="1" x14ac:dyDescent="0.25">
      <c r="C71" s="226"/>
      <c r="D71" s="226"/>
      <c r="E71" s="226"/>
      <c r="F71" s="249"/>
      <c r="G71" s="249"/>
    </row>
    <row r="72" spans="1:9" s="190" customFormat="1" ht="11.25" x14ac:dyDescent="0.2">
      <c r="A72" s="185" t="s">
        <v>205</v>
      </c>
      <c r="B72" s="186"/>
      <c r="C72" s="257" t="s">
        <v>206</v>
      </c>
      <c r="D72" s="258"/>
      <c r="E72" s="186"/>
      <c r="F72" s="187" t="s">
        <v>207</v>
      </c>
      <c r="G72" s="193" t="s">
        <v>208</v>
      </c>
    </row>
    <row r="73" spans="1:9" s="190" customFormat="1" ht="11.25" x14ac:dyDescent="0.2">
      <c r="A73" s="239" t="s">
        <v>209</v>
      </c>
      <c r="B73" s="259"/>
      <c r="C73" s="260"/>
      <c r="D73" s="261"/>
      <c r="E73" s="262"/>
      <c r="F73" s="430"/>
      <c r="G73" s="263"/>
    </row>
    <row r="74" spans="1:9" s="190" customFormat="1" ht="12" thickBot="1" x14ac:dyDescent="0.25">
      <c r="C74" s="248"/>
      <c r="G74" s="256"/>
    </row>
    <row r="75" spans="1:9" s="190" customFormat="1" ht="12" thickBot="1" x14ac:dyDescent="0.25">
      <c r="C75" s="221" t="s">
        <v>210</v>
      </c>
      <c r="D75" s="222"/>
      <c r="E75" s="222"/>
      <c r="F75" s="222"/>
      <c r="G75" s="234">
        <f>SUM(G73:G73)</f>
        <v>0</v>
      </c>
    </row>
    <row r="76" spans="1:9" s="190" customFormat="1" ht="12" thickBot="1" x14ac:dyDescent="0.25"/>
    <row r="77" spans="1:9" s="190" customFormat="1" ht="11.25" x14ac:dyDescent="0.2">
      <c r="A77" s="185" t="s">
        <v>213</v>
      </c>
      <c r="B77" s="186"/>
      <c r="C77" s="257" t="s">
        <v>214</v>
      </c>
      <c r="D77" s="258"/>
      <c r="E77" s="186"/>
      <c r="F77" s="186"/>
      <c r="G77" s="264" t="s">
        <v>215</v>
      </c>
    </row>
    <row r="78" spans="1:9" s="190" customFormat="1" ht="11.25" x14ac:dyDescent="0.2">
      <c r="A78" s="239"/>
      <c r="B78" s="240"/>
      <c r="C78" s="428"/>
      <c r="D78" s="429"/>
      <c r="E78" s="326"/>
      <c r="F78" s="259"/>
      <c r="G78" s="263"/>
    </row>
    <row r="79" spans="1:9" s="190" customFormat="1" ht="11.25" x14ac:dyDescent="0.2">
      <c r="A79" s="239"/>
      <c r="B79" s="240"/>
      <c r="C79" s="265"/>
      <c r="D79" s="261"/>
      <c r="E79" s="326"/>
      <c r="F79" s="259"/>
      <c r="G79" s="263"/>
    </row>
    <row r="80" spans="1:9" s="190" customFormat="1" ht="11.25" x14ac:dyDescent="0.2">
      <c r="A80" s="239"/>
      <c r="B80" s="240"/>
      <c r="C80" s="265"/>
      <c r="D80" s="261"/>
      <c r="E80" s="326"/>
      <c r="F80" s="259"/>
      <c r="G80" s="263"/>
    </row>
    <row r="81" spans="1:7" s="190" customFormat="1" ht="12" thickBot="1" x14ac:dyDescent="0.25">
      <c r="G81" s="256"/>
    </row>
    <row r="82" spans="1:7" s="190" customFormat="1" ht="12" thickBot="1" x14ac:dyDescent="0.25">
      <c r="C82" s="221" t="s">
        <v>216</v>
      </c>
      <c r="D82" s="222"/>
      <c r="E82" s="222"/>
      <c r="F82" s="222"/>
      <c r="G82" s="266">
        <f>SUM(G78:G80)</f>
        <v>0</v>
      </c>
    </row>
    <row r="83" spans="1:7" s="190" customFormat="1" ht="12" thickBot="1" x14ac:dyDescent="0.25">
      <c r="G83" s="244"/>
    </row>
    <row r="84" spans="1:7" s="190" customFormat="1" ht="11.25" x14ac:dyDescent="0.2">
      <c r="A84" s="185" t="s">
        <v>323</v>
      </c>
      <c r="B84" s="186"/>
      <c r="C84" s="257" t="s">
        <v>217</v>
      </c>
      <c r="D84" s="258"/>
      <c r="E84" s="257" t="s">
        <v>218</v>
      </c>
      <c r="F84" s="258"/>
      <c r="G84" s="193" t="s">
        <v>215</v>
      </c>
    </row>
    <row r="85" spans="1:7" s="190" customFormat="1" ht="11.25" x14ac:dyDescent="0.2">
      <c r="A85" s="239"/>
      <c r="B85" s="259"/>
      <c r="C85" s="426"/>
      <c r="D85" s="427"/>
      <c r="E85" s="267"/>
      <c r="F85" s="268"/>
      <c r="G85" s="263"/>
    </row>
    <row r="86" spans="1:7" s="190" customFormat="1" ht="11.25" x14ac:dyDescent="0.2">
      <c r="A86" s="239"/>
      <c r="B86" s="259"/>
      <c r="C86" s="265"/>
      <c r="D86" s="261"/>
      <c r="E86" s="267"/>
      <c r="F86" s="268"/>
      <c r="G86" s="263"/>
    </row>
    <row r="87" spans="1:7" s="190" customFormat="1" ht="11.25" x14ac:dyDescent="0.2">
      <c r="A87" s="239"/>
      <c r="B87" s="259"/>
      <c r="C87" s="265"/>
      <c r="D87" s="261"/>
      <c r="E87" s="267"/>
      <c r="F87" s="268"/>
      <c r="G87" s="263"/>
    </row>
    <row r="88" spans="1:7" s="190" customFormat="1" ht="12" thickBot="1" x14ac:dyDescent="0.25">
      <c r="G88" s="256"/>
    </row>
    <row r="89" spans="1:7" s="190" customFormat="1" ht="12" thickBot="1" x14ac:dyDescent="0.25">
      <c r="C89" s="221" t="s">
        <v>219</v>
      </c>
      <c r="D89" s="222"/>
      <c r="E89" s="222"/>
      <c r="F89" s="222"/>
      <c r="G89" s="234">
        <f>SUM(G85:G87)</f>
        <v>0</v>
      </c>
    </row>
    <row r="90" spans="1:7" s="190" customFormat="1" ht="12" thickBot="1" x14ac:dyDescent="0.25">
      <c r="B90" s="305"/>
      <c r="C90" s="226"/>
      <c r="D90" s="226"/>
      <c r="E90" s="322"/>
      <c r="F90" s="226"/>
      <c r="G90" s="249"/>
    </row>
    <row r="91" spans="1:7" s="190" customFormat="1" ht="11.25" x14ac:dyDescent="0.2">
      <c r="A91" s="424" t="s">
        <v>321</v>
      </c>
      <c r="B91" s="186"/>
      <c r="C91" s="257" t="s">
        <v>214</v>
      </c>
      <c r="D91" s="258"/>
      <c r="E91" s="321"/>
      <c r="F91" s="186"/>
      <c r="G91" s="264" t="s">
        <v>215</v>
      </c>
    </row>
    <row r="92" spans="1:7" s="190" customFormat="1" ht="11.25" x14ac:dyDescent="0.2">
      <c r="A92" s="308"/>
      <c r="B92" s="304"/>
      <c r="C92" s="428"/>
      <c r="D92" s="429"/>
      <c r="E92" s="323"/>
      <c r="F92" s="259"/>
      <c r="G92" s="263"/>
    </row>
    <row r="93" spans="1:7" s="190" customFormat="1" ht="11.25" x14ac:dyDescent="0.2">
      <c r="A93" s="307"/>
      <c r="B93" s="240"/>
      <c r="C93" s="428"/>
      <c r="D93" s="429"/>
      <c r="E93" s="323"/>
      <c r="F93" s="259"/>
      <c r="G93" s="263"/>
    </row>
    <row r="94" spans="1:7" s="190" customFormat="1" ht="11.25" x14ac:dyDescent="0.2">
      <c r="A94" s="306"/>
      <c r="B94" s="240"/>
      <c r="C94" s="428"/>
      <c r="D94" s="429"/>
      <c r="E94" s="323"/>
      <c r="F94" s="259"/>
      <c r="G94" s="263"/>
    </row>
    <row r="95" spans="1:7" s="190" customFormat="1" ht="12" thickBot="1" x14ac:dyDescent="0.25">
      <c r="A95" s="194"/>
      <c r="G95" s="256"/>
    </row>
    <row r="96" spans="1:7" s="190" customFormat="1" ht="12" thickBot="1" x14ac:dyDescent="0.25">
      <c r="A96" s="194"/>
      <c r="C96" s="221" t="s">
        <v>220</v>
      </c>
      <c r="D96" s="222"/>
      <c r="E96" s="222"/>
      <c r="F96" s="222"/>
      <c r="G96" s="266">
        <f>SUM(G92:G94)</f>
        <v>0</v>
      </c>
    </row>
    <row r="97" spans="1:17" s="190" customFormat="1" ht="12" thickBot="1" x14ac:dyDescent="0.25">
      <c r="A97" s="194"/>
      <c r="C97" s="226"/>
      <c r="D97" s="226"/>
      <c r="E97" s="226"/>
      <c r="F97" s="226"/>
      <c r="G97" s="270"/>
    </row>
    <row r="98" spans="1:17" s="190" customFormat="1" ht="11.25" x14ac:dyDescent="0.2">
      <c r="A98" s="425" t="s">
        <v>322</v>
      </c>
      <c r="B98" s="186"/>
      <c r="C98" s="257" t="s">
        <v>214</v>
      </c>
      <c r="D98" s="258"/>
      <c r="E98" s="269"/>
      <c r="F98" s="269"/>
      <c r="G98" s="264" t="s">
        <v>215</v>
      </c>
    </row>
    <row r="99" spans="1:17" s="190" customFormat="1" ht="11.25" x14ac:dyDescent="0.2">
      <c r="A99" s="239"/>
      <c r="B99" s="240"/>
      <c r="C99" s="428"/>
      <c r="D99" s="429"/>
      <c r="E99" s="326"/>
      <c r="F99" s="259"/>
      <c r="G99" s="263"/>
    </row>
    <row r="100" spans="1:17" s="190" customFormat="1" ht="11.25" x14ac:dyDescent="0.2">
      <c r="A100" s="239"/>
      <c r="B100" s="240"/>
      <c r="C100" s="428"/>
      <c r="D100" s="429"/>
      <c r="E100" s="326"/>
      <c r="F100" s="259"/>
      <c r="G100" s="263"/>
    </row>
    <row r="101" spans="1:17" s="190" customFormat="1" ht="11.25" x14ac:dyDescent="0.2">
      <c r="A101" s="239"/>
      <c r="B101" s="245"/>
      <c r="C101" s="428"/>
      <c r="D101" s="429"/>
      <c r="E101" s="326"/>
      <c r="F101" s="327"/>
      <c r="G101" s="271"/>
    </row>
    <row r="102" spans="1:17" s="190" customFormat="1" ht="12" thickBot="1" x14ac:dyDescent="0.25">
      <c r="B102" s="245"/>
      <c r="F102" s="248"/>
      <c r="G102" s="272"/>
    </row>
    <row r="103" spans="1:17" s="190" customFormat="1" ht="12" thickBot="1" x14ac:dyDescent="0.25">
      <c r="C103" s="221" t="s">
        <v>221</v>
      </c>
      <c r="D103" s="222"/>
      <c r="E103" s="222"/>
      <c r="F103" s="222"/>
      <c r="G103" s="266">
        <f>SUM(G99:G101)</f>
        <v>0</v>
      </c>
    </row>
    <row r="104" spans="1:17" s="190" customFormat="1" ht="12" thickBot="1" x14ac:dyDescent="0.25">
      <c r="G104" s="244"/>
    </row>
    <row r="105" spans="1:17" s="190" customFormat="1" ht="11.25" x14ac:dyDescent="0.2">
      <c r="A105" s="185" t="s">
        <v>222</v>
      </c>
      <c r="B105" s="273"/>
      <c r="C105" s="257" t="s">
        <v>214</v>
      </c>
      <c r="D105" s="258"/>
      <c r="E105" s="269"/>
      <c r="F105" s="269"/>
      <c r="G105" s="264" t="s">
        <v>215</v>
      </c>
    </row>
    <row r="106" spans="1:17" s="190" customFormat="1" ht="11.25" x14ac:dyDescent="0.2">
      <c r="A106" s="239"/>
      <c r="B106" s="240"/>
      <c r="C106" s="428"/>
      <c r="D106" s="429"/>
      <c r="E106" s="326"/>
      <c r="F106" s="259"/>
      <c r="G106" s="263"/>
    </row>
    <row r="107" spans="1:17" s="190" customFormat="1" ht="11.25" x14ac:dyDescent="0.2">
      <c r="A107" s="239"/>
      <c r="B107" s="240"/>
      <c r="C107" s="428"/>
      <c r="D107" s="429"/>
      <c r="E107" s="326"/>
      <c r="F107" s="259"/>
      <c r="G107" s="263"/>
    </row>
    <row r="108" spans="1:17" s="190" customFormat="1" ht="11.25" x14ac:dyDescent="0.2">
      <c r="A108" s="239"/>
      <c r="B108" s="240"/>
      <c r="C108" s="428"/>
      <c r="D108" s="429"/>
      <c r="E108" s="326"/>
      <c r="F108" s="259"/>
      <c r="G108" s="271"/>
    </row>
    <row r="109" spans="1:17" s="190" customFormat="1" ht="12" thickBot="1" x14ac:dyDescent="0.25">
      <c r="C109" s="226"/>
      <c r="D109" s="226"/>
      <c r="E109" s="226"/>
      <c r="F109" s="226"/>
      <c r="G109" s="275"/>
    </row>
    <row r="110" spans="1:17" s="190" customFormat="1" ht="13.5" thickBot="1" x14ac:dyDescent="0.25">
      <c r="C110" s="221" t="s">
        <v>223</v>
      </c>
      <c r="D110" s="222"/>
      <c r="E110" s="222"/>
      <c r="F110" s="222"/>
      <c r="G110" s="266">
        <f>SUM(G106:G108)</f>
        <v>0</v>
      </c>
      <c r="K110" s="198"/>
      <c r="L110" s="198"/>
      <c r="M110" s="198"/>
      <c r="N110" s="198"/>
      <c r="O110" s="198"/>
      <c r="P110" s="198"/>
      <c r="Q110" s="198"/>
    </row>
    <row r="111" spans="1:17" ht="13.5" thickBot="1" x14ac:dyDescent="0.25">
      <c r="A111" s="198"/>
      <c r="B111" s="276"/>
      <c r="C111" s="198"/>
      <c r="D111" s="198"/>
      <c r="E111" s="277"/>
      <c r="F111" s="198"/>
      <c r="G111" s="277"/>
      <c r="H111" s="198"/>
      <c r="K111" s="190"/>
      <c r="L111" s="190"/>
      <c r="M111" s="190"/>
      <c r="N111" s="190"/>
      <c r="O111" s="190"/>
      <c r="P111" s="190"/>
      <c r="Q111" s="190"/>
    </row>
    <row r="112" spans="1:17" s="190" customFormat="1" ht="11.25" x14ac:dyDescent="0.2">
      <c r="A112" s="185" t="s">
        <v>224</v>
      </c>
      <c r="B112" s="186"/>
      <c r="C112" s="257" t="s">
        <v>214</v>
      </c>
      <c r="D112" s="258"/>
      <c r="E112" s="269"/>
      <c r="F112" s="269"/>
      <c r="G112" s="264" t="s">
        <v>215</v>
      </c>
    </row>
    <row r="113" spans="1:17" s="190" customFormat="1" ht="11.25" x14ac:dyDescent="0.2">
      <c r="A113" s="239"/>
      <c r="B113" s="240"/>
      <c r="C113" s="428"/>
      <c r="D113" s="429"/>
      <c r="E113" s="326"/>
      <c r="F113" s="259"/>
      <c r="G113" s="263"/>
    </row>
    <row r="114" spans="1:17" s="190" customFormat="1" ht="11.25" x14ac:dyDescent="0.2">
      <c r="A114" s="239"/>
      <c r="B114" s="240"/>
      <c r="C114" s="428"/>
      <c r="D114" s="429"/>
      <c r="E114" s="326"/>
      <c r="F114" s="259"/>
      <c r="G114" s="263"/>
    </row>
    <row r="115" spans="1:17" s="190" customFormat="1" x14ac:dyDescent="0.2">
      <c r="A115" s="239"/>
      <c r="B115" s="240"/>
      <c r="C115" s="428"/>
      <c r="D115" s="429"/>
      <c r="E115" s="326"/>
      <c r="F115" s="259"/>
      <c r="G115" s="263"/>
      <c r="I115"/>
      <c r="J115"/>
      <c r="K115"/>
    </row>
    <row r="116" spans="1:17" s="190" customFormat="1" ht="13.5" thickBot="1" x14ac:dyDescent="0.25">
      <c r="D116" s="248"/>
      <c r="G116" s="256"/>
      <c r="I116"/>
      <c r="J116"/>
      <c r="K116"/>
    </row>
    <row r="117" spans="1:17" s="190" customFormat="1" ht="13.5" thickBot="1" x14ac:dyDescent="0.25">
      <c r="C117" s="221" t="s">
        <v>225</v>
      </c>
      <c r="D117" s="222"/>
      <c r="E117" s="222"/>
      <c r="F117" s="222"/>
      <c r="G117" s="266">
        <f>SUM(G113:G115)</f>
        <v>0</v>
      </c>
      <c r="I117"/>
      <c r="J117"/>
      <c r="K117"/>
    </row>
    <row r="118" spans="1:17" s="190" customFormat="1" ht="13.5" thickBot="1" x14ac:dyDescent="0.25">
      <c r="G118" s="244"/>
      <c r="I118"/>
      <c r="J118"/>
      <c r="K118"/>
    </row>
    <row r="119" spans="1:17" s="190" customFormat="1" x14ac:dyDescent="0.2">
      <c r="A119" s="185" t="s">
        <v>226</v>
      </c>
      <c r="B119" s="186"/>
      <c r="C119" s="257" t="s">
        <v>227</v>
      </c>
      <c r="D119" s="257"/>
      <c r="E119" s="328"/>
      <c r="F119" s="274"/>
      <c r="G119" s="264" t="s">
        <v>215</v>
      </c>
      <c r="I119"/>
      <c r="J119"/>
      <c r="K119"/>
    </row>
    <row r="120" spans="1:17" s="190" customFormat="1" x14ac:dyDescent="0.2">
      <c r="A120" s="239"/>
      <c r="B120" s="240"/>
      <c r="C120" s="428"/>
      <c r="D120" s="429"/>
      <c r="E120" s="325"/>
      <c r="F120" s="324"/>
      <c r="G120" s="263"/>
      <c r="I120"/>
      <c r="J120"/>
      <c r="K120"/>
    </row>
    <row r="121" spans="1:17" s="190" customFormat="1" x14ac:dyDescent="0.2">
      <c r="A121" s="239"/>
      <c r="B121" s="240"/>
      <c r="C121" s="428"/>
      <c r="D121" s="429"/>
      <c r="E121" s="325"/>
      <c r="F121" s="324"/>
      <c r="G121" s="263"/>
      <c r="I121"/>
      <c r="J121"/>
      <c r="K121"/>
    </row>
    <row r="122" spans="1:17" s="190" customFormat="1" ht="11.25" x14ac:dyDescent="0.2">
      <c r="A122" s="239"/>
      <c r="B122" s="240"/>
      <c r="C122" s="428"/>
      <c r="D122" s="429"/>
      <c r="E122" s="325"/>
      <c r="F122" s="324"/>
      <c r="G122" s="271"/>
    </row>
    <row r="123" spans="1:17" s="190" customFormat="1" ht="13.5" thickBot="1" x14ac:dyDescent="0.25">
      <c r="G123" s="272"/>
      <c r="K123" s="198"/>
      <c r="L123" s="198"/>
      <c r="M123" s="198"/>
      <c r="N123" s="198"/>
      <c r="O123" s="198"/>
      <c r="P123" s="198"/>
      <c r="Q123" s="198"/>
    </row>
    <row r="124" spans="1:17" ht="13.5" thickBot="1" x14ac:dyDescent="0.25">
      <c r="A124" s="190"/>
      <c r="B124" s="190"/>
      <c r="C124" s="221" t="s">
        <v>228</v>
      </c>
      <c r="D124" s="222"/>
      <c r="E124" s="222"/>
      <c r="F124" s="222"/>
      <c r="G124" s="266">
        <f>SUM(G120:G122)</f>
        <v>0</v>
      </c>
      <c r="H124" s="278" t="s">
        <v>298</v>
      </c>
      <c r="I124" s="279"/>
    </row>
    <row r="125" spans="1:17" ht="13.5" thickBot="1" x14ac:dyDescent="0.25">
      <c r="A125" s="276"/>
      <c r="B125" s="276"/>
      <c r="C125" s="277"/>
      <c r="D125" s="198"/>
      <c r="E125" s="198"/>
      <c r="F125" s="198"/>
      <c r="G125" s="198"/>
      <c r="H125" s="285">
        <f ca="1">NOW()</f>
        <v>45048.44266724537</v>
      </c>
      <c r="I125" s="279"/>
    </row>
    <row r="126" spans="1:17" ht="13.5" customHeight="1" thickBot="1" x14ac:dyDescent="0.25">
      <c r="A126" s="276"/>
      <c r="B126" s="280" t="s">
        <v>229</v>
      </c>
      <c r="C126" s="281"/>
      <c r="D126" s="282"/>
      <c r="E126" s="283"/>
      <c r="F126" s="283"/>
      <c r="G126" s="284">
        <f>I38+G57+G63+G51+G70+G75+G45+G82+G89+G96+G103+G110+G117+G124</f>
        <v>0</v>
      </c>
      <c r="K126" s="286"/>
      <c r="L126" s="286"/>
      <c r="M126" s="286"/>
      <c r="N126" s="286"/>
      <c r="O126" s="286"/>
      <c r="P126" s="286"/>
      <c r="Q126" s="286"/>
    </row>
    <row r="127" spans="1:17" s="286" customFormat="1" ht="23.25" x14ac:dyDescent="0.2">
      <c r="A127" s="198"/>
      <c r="B127" s="276"/>
      <c r="C127" s="198"/>
      <c r="D127" s="198"/>
      <c r="E127" s="277"/>
      <c r="F127" s="198"/>
      <c r="G127" s="277"/>
      <c r="H127" s="290"/>
      <c r="I127" s="289"/>
      <c r="K127" s="198"/>
      <c r="L127" s="198"/>
      <c r="M127" s="198"/>
      <c r="N127" s="198"/>
      <c r="O127" s="198"/>
      <c r="P127" s="198"/>
      <c r="Q127" s="198"/>
    </row>
    <row r="128" spans="1:17" ht="12" customHeight="1" x14ac:dyDescent="0.2">
      <c r="A128" s="287" t="s">
        <v>230</v>
      </c>
      <c r="B128" s="287"/>
      <c r="C128" s="288"/>
      <c r="D128" s="289"/>
      <c r="E128" s="288"/>
      <c r="F128" s="289"/>
      <c r="G128" s="288"/>
    </row>
    <row r="129" spans="1:8" x14ac:dyDescent="0.2">
      <c r="A129" s="276"/>
      <c r="B129" s="276"/>
      <c r="C129" s="277"/>
      <c r="D129" s="198"/>
      <c r="E129" s="277"/>
      <c r="F129" s="198"/>
      <c r="G129" s="277"/>
    </row>
    <row r="130" spans="1:8" x14ac:dyDescent="0.2">
      <c r="A130" s="291"/>
      <c r="B130" s="276"/>
      <c r="C130" s="277"/>
      <c r="E130" s="292"/>
      <c r="G130" s="292"/>
    </row>
    <row r="131" spans="1:8" x14ac:dyDescent="0.2">
      <c r="C131" s="292"/>
      <c r="E131" s="292"/>
      <c r="G131" s="292"/>
    </row>
    <row r="132" spans="1:8" x14ac:dyDescent="0.2">
      <c r="C132" s="292"/>
    </row>
    <row r="133" spans="1:8" x14ac:dyDescent="0.2">
      <c r="E133" s="293"/>
      <c r="G133" s="293"/>
    </row>
    <row r="134" spans="1:8" x14ac:dyDescent="0.2">
      <c r="A134" s="198"/>
      <c r="C134" s="293"/>
    </row>
    <row r="135" spans="1:8" x14ac:dyDescent="0.2">
      <c r="A135" s="198"/>
      <c r="C135" s="293"/>
    </row>
    <row r="136" spans="1:8" x14ac:dyDescent="0.2">
      <c r="A136" s="198"/>
      <c r="C136" s="293"/>
    </row>
    <row r="137" spans="1:8" x14ac:dyDescent="0.2">
      <c r="A137" s="198"/>
      <c r="C137" s="292"/>
    </row>
    <row r="138" spans="1:8" x14ac:dyDescent="0.2">
      <c r="A138" s="198"/>
      <c r="C138" s="292"/>
      <c r="H138" s="198"/>
    </row>
    <row r="139" spans="1:8" x14ac:dyDescent="0.2">
      <c r="A139" s="198"/>
      <c r="C139" s="292"/>
      <c r="H139" s="198"/>
    </row>
    <row r="140" spans="1:8" x14ac:dyDescent="0.2">
      <c r="A140" s="198"/>
      <c r="C140" s="292"/>
      <c r="H140" s="198"/>
    </row>
    <row r="141" spans="1:8" x14ac:dyDescent="0.2">
      <c r="A141" s="198"/>
      <c r="C141" s="292"/>
      <c r="H141" s="198"/>
    </row>
    <row r="142" spans="1:8" x14ac:dyDescent="0.2">
      <c r="A142" s="198"/>
      <c r="H142" s="198"/>
    </row>
    <row r="143" spans="1:8" x14ac:dyDescent="0.2">
      <c r="A143" s="198"/>
      <c r="H143" s="198"/>
    </row>
    <row r="144" spans="1:8" x14ac:dyDescent="0.2">
      <c r="A144" s="198"/>
      <c r="H144" s="198"/>
    </row>
    <row r="145" spans="1:8" x14ac:dyDescent="0.2">
      <c r="A145" s="198"/>
      <c r="H145" s="198"/>
    </row>
    <row r="146" spans="1:8" x14ac:dyDescent="0.2">
      <c r="A146" s="198"/>
      <c r="G146" s="293"/>
      <c r="H146" s="198"/>
    </row>
    <row r="147" spans="1:8" x14ac:dyDescent="0.2">
      <c r="A147" s="198"/>
      <c r="H147" s="198"/>
    </row>
    <row r="148" spans="1:8" x14ac:dyDescent="0.2">
      <c r="A148" s="198"/>
      <c r="H148" s="198"/>
    </row>
    <row r="149" spans="1:8" x14ac:dyDescent="0.2">
      <c r="A149" s="198"/>
      <c r="H149" s="198"/>
    </row>
    <row r="150" spans="1:8" x14ac:dyDescent="0.2">
      <c r="A150" s="198"/>
      <c r="H150" s="198"/>
    </row>
    <row r="151" spans="1:8" x14ac:dyDescent="0.2">
      <c r="A151" s="198"/>
      <c r="H151" s="198"/>
    </row>
    <row r="152" spans="1:8" x14ac:dyDescent="0.2">
      <c r="A152" s="198"/>
      <c r="H152" s="198"/>
    </row>
    <row r="153" spans="1:8" x14ac:dyDescent="0.2">
      <c r="A153" s="198"/>
      <c r="H153" s="198"/>
    </row>
    <row r="154" spans="1:8" x14ac:dyDescent="0.2">
      <c r="A154" s="198"/>
      <c r="H154" s="198"/>
    </row>
    <row r="155" spans="1:8" s="198" customFormat="1" x14ac:dyDescent="0.2"/>
    <row r="156" spans="1:8" s="198" customFormat="1" x14ac:dyDescent="0.2"/>
    <row r="157" spans="1:8" s="198" customFormat="1" x14ac:dyDescent="0.2"/>
    <row r="158" spans="1:8" s="198" customFormat="1" x14ac:dyDescent="0.2"/>
    <row r="159" spans="1:8" s="198" customFormat="1" x14ac:dyDescent="0.2"/>
    <row r="160" spans="1:8" s="198" customFormat="1" x14ac:dyDescent="0.2"/>
    <row r="161" s="198" customFormat="1" x14ac:dyDescent="0.2"/>
    <row r="162" s="198" customFormat="1" x14ac:dyDescent="0.2"/>
    <row r="163" s="198" customFormat="1" x14ac:dyDescent="0.2"/>
    <row r="164" s="198" customFormat="1" x14ac:dyDescent="0.2"/>
    <row r="165" s="198" customFormat="1" x14ac:dyDescent="0.2"/>
    <row r="166" s="198" customFormat="1" x14ac:dyDescent="0.2"/>
    <row r="167" s="198" customFormat="1" x14ac:dyDescent="0.2"/>
    <row r="168" s="198" customFormat="1" x14ac:dyDescent="0.2"/>
    <row r="169" s="198" customFormat="1" x14ac:dyDescent="0.2"/>
    <row r="170" s="198" customFormat="1" x14ac:dyDescent="0.2"/>
    <row r="171" s="198" customFormat="1" x14ac:dyDescent="0.2"/>
    <row r="172" s="198" customFormat="1" x14ac:dyDescent="0.2"/>
    <row r="173" s="198" customFormat="1" x14ac:dyDescent="0.2"/>
    <row r="174" s="198" customFormat="1" x14ac:dyDescent="0.2"/>
    <row r="175" s="198" customFormat="1" x14ac:dyDescent="0.2"/>
    <row r="176" s="198" customFormat="1" x14ac:dyDescent="0.2"/>
    <row r="177" s="198" customFormat="1" x14ac:dyDescent="0.2"/>
    <row r="178" s="198" customFormat="1" x14ac:dyDescent="0.2"/>
    <row r="179" s="198" customFormat="1" x14ac:dyDescent="0.2"/>
    <row r="180" s="198" customFormat="1" x14ac:dyDescent="0.2"/>
    <row r="181" s="198" customFormat="1" x14ac:dyDescent="0.2"/>
    <row r="182" s="198" customFormat="1" x14ac:dyDescent="0.2"/>
    <row r="183" s="198" customFormat="1" x14ac:dyDescent="0.2"/>
    <row r="184" s="198" customFormat="1" x14ac:dyDescent="0.2"/>
    <row r="185" s="198" customFormat="1" x14ac:dyDescent="0.2"/>
    <row r="186" s="198" customFormat="1" x14ac:dyDescent="0.2"/>
    <row r="187" s="198" customFormat="1" x14ac:dyDescent="0.2"/>
    <row r="188" s="198" customFormat="1" x14ac:dyDescent="0.2"/>
    <row r="189" s="198" customFormat="1" x14ac:dyDescent="0.2"/>
    <row r="190" s="198" customFormat="1" x14ac:dyDescent="0.2"/>
    <row r="191" s="198" customFormat="1" x14ac:dyDescent="0.2"/>
    <row r="192" s="198" customFormat="1" x14ac:dyDescent="0.2"/>
    <row r="193" s="198" customFormat="1" x14ac:dyDescent="0.2"/>
    <row r="194" s="198" customFormat="1" x14ac:dyDescent="0.2"/>
    <row r="195" s="198" customFormat="1" x14ac:dyDescent="0.2"/>
    <row r="196" s="198" customFormat="1" x14ac:dyDescent="0.2"/>
    <row r="197" s="198" customFormat="1" x14ac:dyDescent="0.2"/>
    <row r="198" s="198" customFormat="1" x14ac:dyDescent="0.2"/>
    <row r="199" s="198" customFormat="1" x14ac:dyDescent="0.2"/>
    <row r="200" s="198" customFormat="1" x14ac:dyDescent="0.2"/>
    <row r="201" s="198" customFormat="1" x14ac:dyDescent="0.2"/>
    <row r="202" s="198" customFormat="1" x14ac:dyDescent="0.2"/>
    <row r="203" s="198" customFormat="1" x14ac:dyDescent="0.2"/>
    <row r="204" s="198" customFormat="1" x14ac:dyDescent="0.2"/>
    <row r="205" s="198" customFormat="1" x14ac:dyDescent="0.2"/>
    <row r="206" s="198" customFormat="1" x14ac:dyDescent="0.2"/>
    <row r="207" s="198" customFormat="1" x14ac:dyDescent="0.2"/>
    <row r="208" s="198" customFormat="1" x14ac:dyDescent="0.2"/>
    <row r="209" spans="1:17" x14ac:dyDescent="0.2">
      <c r="A209" s="198"/>
      <c r="C209" s="198"/>
      <c r="D209" s="198"/>
      <c r="E209" s="198"/>
      <c r="F209" s="198"/>
      <c r="G209" s="198"/>
      <c r="H209" s="198"/>
    </row>
    <row r="210" spans="1:17" x14ac:dyDescent="0.2">
      <c r="A210" s="198"/>
      <c r="C210" s="198"/>
      <c r="D210" s="198"/>
      <c r="E210" s="198"/>
      <c r="F210" s="198"/>
      <c r="G210" s="198"/>
      <c r="H210" s="198"/>
    </row>
    <row r="211" spans="1:17" x14ac:dyDescent="0.2">
      <c r="A211" s="198"/>
      <c r="C211" s="198"/>
      <c r="D211" s="198"/>
      <c r="E211" s="198"/>
      <c r="F211" s="198"/>
      <c r="G211" s="198"/>
      <c r="H211" s="198"/>
    </row>
    <row r="212" spans="1:17" x14ac:dyDescent="0.2">
      <c r="A212" s="198"/>
      <c r="C212" s="198"/>
      <c r="D212" s="198"/>
      <c r="E212" s="198"/>
      <c r="F212" s="198"/>
      <c r="G212" s="198"/>
      <c r="H212" s="198"/>
    </row>
    <row r="213" spans="1:17" x14ac:dyDescent="0.2">
      <c r="A213" s="198"/>
      <c r="C213" s="198"/>
      <c r="D213" s="198"/>
      <c r="E213" s="198"/>
      <c r="F213" s="198"/>
      <c r="G213" s="198"/>
      <c r="H213" s="198"/>
    </row>
    <row r="214" spans="1:17" x14ac:dyDescent="0.2">
      <c r="A214" s="198"/>
      <c r="C214" s="198"/>
      <c r="D214" s="198"/>
      <c r="E214" s="198"/>
      <c r="F214" s="198"/>
      <c r="G214" s="198"/>
      <c r="H214" s="198"/>
    </row>
    <row r="215" spans="1:17" x14ac:dyDescent="0.2">
      <c r="A215" s="198"/>
      <c r="C215" s="198"/>
      <c r="D215" s="198"/>
      <c r="E215" s="198"/>
      <c r="F215" s="198"/>
      <c r="G215" s="198"/>
      <c r="H215" s="198"/>
    </row>
    <row r="216" spans="1:17" x14ac:dyDescent="0.2">
      <c r="A216" s="198"/>
      <c r="C216" s="198"/>
      <c r="D216" s="198"/>
      <c r="E216" s="198"/>
      <c r="F216" s="198"/>
      <c r="G216" s="198"/>
      <c r="H216" s="198"/>
    </row>
    <row r="217" spans="1:17" x14ac:dyDescent="0.2">
      <c r="A217" s="198"/>
      <c r="C217" s="198"/>
      <c r="D217" s="198"/>
      <c r="E217" s="198"/>
      <c r="F217" s="198"/>
      <c r="G217" s="198"/>
      <c r="H217" s="198"/>
    </row>
    <row r="218" spans="1:17" x14ac:dyDescent="0.2">
      <c r="A218" s="198"/>
      <c r="C218" s="198"/>
      <c r="D218" s="198"/>
      <c r="E218" s="198"/>
      <c r="F218" s="198"/>
      <c r="G218" s="198"/>
    </row>
    <row r="219" spans="1:17" x14ac:dyDescent="0.2">
      <c r="A219" s="198"/>
    </row>
    <row r="220" spans="1:17" x14ac:dyDescent="0.2">
      <c r="A220" s="198"/>
    </row>
    <row r="221" spans="1:17" x14ac:dyDescent="0.2">
      <c r="A221" s="203"/>
    </row>
    <row r="222" spans="1:17" ht="11.25" customHeight="1" x14ac:dyDescent="0.2">
      <c r="A222" s="198"/>
      <c r="K222" s="190"/>
      <c r="L222" s="190"/>
      <c r="M222" s="190"/>
      <c r="N222" s="190"/>
      <c r="O222" s="190"/>
      <c r="P222" s="190"/>
      <c r="Q222" s="190"/>
    </row>
    <row r="223" spans="1:17" s="190" customFormat="1" x14ac:dyDescent="0.2">
      <c r="A223" s="198"/>
      <c r="B223" s="198"/>
      <c r="C223" s="197"/>
      <c r="D223" s="197"/>
      <c r="E223" s="197"/>
      <c r="F223" s="197"/>
      <c r="G223" s="197"/>
      <c r="K223" s="198"/>
      <c r="L223" s="198"/>
      <c r="M223" s="198"/>
      <c r="N223" s="198"/>
      <c r="O223" s="198"/>
      <c r="P223" s="198"/>
      <c r="Q223" s="198"/>
    </row>
    <row r="224" spans="1:17" x14ac:dyDescent="0.2">
      <c r="A224" s="190"/>
      <c r="B224" s="294"/>
      <c r="C224" s="194"/>
      <c r="D224" s="194"/>
      <c r="E224" s="295"/>
      <c r="F224" s="190"/>
      <c r="G224" s="254"/>
      <c r="H224" s="198"/>
    </row>
    <row r="225" spans="1:8" x14ac:dyDescent="0.2">
      <c r="A225" s="198"/>
      <c r="B225" s="296"/>
      <c r="C225" s="297"/>
      <c r="D225" s="297"/>
      <c r="F225" s="198"/>
      <c r="G225" s="298"/>
      <c r="H225" s="198"/>
    </row>
    <row r="226" spans="1:8" x14ac:dyDescent="0.2">
      <c r="A226" s="198"/>
      <c r="B226" s="190"/>
      <c r="C226" s="295"/>
      <c r="D226" s="299"/>
      <c r="F226" s="198"/>
      <c r="G226" s="298"/>
      <c r="H226" s="198"/>
    </row>
    <row r="227" spans="1:8" x14ac:dyDescent="0.2">
      <c r="A227" s="190"/>
      <c r="B227" s="300"/>
      <c r="C227" s="295"/>
      <c r="D227" s="194"/>
      <c r="F227" s="190"/>
      <c r="G227" s="301"/>
      <c r="H227" s="198"/>
    </row>
    <row r="228" spans="1:8" x14ac:dyDescent="0.2">
      <c r="A228" s="190"/>
      <c r="B228" s="300"/>
      <c r="C228" s="295"/>
      <c r="D228" s="194"/>
      <c r="F228" s="190"/>
      <c r="G228" s="301"/>
      <c r="H228" s="198"/>
    </row>
    <row r="229" spans="1:8" x14ac:dyDescent="0.2">
      <c r="A229" s="190"/>
      <c r="B229" s="300"/>
      <c r="C229" s="295"/>
      <c r="D229" s="194"/>
      <c r="F229" s="190"/>
      <c r="G229" s="301"/>
      <c r="H229" s="198"/>
    </row>
    <row r="230" spans="1:8" x14ac:dyDescent="0.2">
      <c r="A230" s="190"/>
      <c r="B230" s="300"/>
      <c r="C230" s="295"/>
      <c r="D230" s="194"/>
      <c r="F230" s="190"/>
      <c r="G230" s="301"/>
      <c r="H230" s="198"/>
    </row>
    <row r="231" spans="1:8" x14ac:dyDescent="0.2">
      <c r="A231" s="190"/>
      <c r="B231" s="300"/>
      <c r="C231" s="295"/>
      <c r="D231" s="194"/>
      <c r="F231" s="190"/>
      <c r="G231" s="301"/>
      <c r="H231" s="198"/>
    </row>
    <row r="232" spans="1:8" x14ac:dyDescent="0.2">
      <c r="A232" s="190"/>
      <c r="B232" s="300"/>
      <c r="C232" s="295"/>
      <c r="D232" s="194"/>
      <c r="F232" s="190"/>
      <c r="G232" s="301"/>
      <c r="H232" s="198"/>
    </row>
    <row r="233" spans="1:8" x14ac:dyDescent="0.2">
      <c r="A233" s="190"/>
      <c r="B233" s="300"/>
      <c r="C233" s="295"/>
      <c r="D233" s="194"/>
      <c r="F233" s="190"/>
      <c r="G233" s="301"/>
      <c r="H233" s="198"/>
    </row>
    <row r="234" spans="1:8" x14ac:dyDescent="0.2">
      <c r="A234" s="190"/>
      <c r="B234" s="300"/>
      <c r="C234" s="295"/>
      <c r="D234" s="194"/>
      <c r="F234" s="190"/>
      <c r="G234" s="301"/>
      <c r="H234" s="198"/>
    </row>
    <row r="235" spans="1:8" x14ac:dyDescent="0.2">
      <c r="A235" s="190"/>
      <c r="B235" s="300"/>
      <c r="C235" s="295"/>
      <c r="D235" s="194"/>
      <c r="F235" s="190"/>
      <c r="G235" s="301"/>
      <c r="H235" s="198"/>
    </row>
    <row r="236" spans="1:8" x14ac:dyDescent="0.2">
      <c r="A236" s="190"/>
      <c r="B236" s="300"/>
      <c r="C236" s="295"/>
      <c r="D236" s="194"/>
      <c r="F236" s="190"/>
      <c r="G236" s="301"/>
      <c r="H236" s="198"/>
    </row>
    <row r="237" spans="1:8" x14ac:dyDescent="0.2">
      <c r="A237" s="190"/>
      <c r="B237" s="300"/>
      <c r="C237" s="295"/>
      <c r="D237" s="194"/>
      <c r="F237" s="190"/>
      <c r="G237" s="301"/>
      <c r="H237" s="198"/>
    </row>
    <row r="238" spans="1:8" x14ac:dyDescent="0.2">
      <c r="A238" s="190"/>
      <c r="B238" s="300"/>
      <c r="C238" s="295"/>
      <c r="D238" s="194"/>
      <c r="F238" s="190"/>
      <c r="G238" s="301"/>
      <c r="H238" s="198"/>
    </row>
    <row r="239" spans="1:8" x14ac:dyDescent="0.2">
      <c r="A239" s="190"/>
      <c r="B239" s="300"/>
      <c r="C239" s="295"/>
      <c r="D239" s="194"/>
      <c r="F239" s="190"/>
      <c r="G239" s="301"/>
      <c r="H239" s="198"/>
    </row>
    <row r="240" spans="1:8" x14ac:dyDescent="0.2">
      <c r="A240" s="190"/>
      <c r="B240" s="300"/>
      <c r="C240" s="295"/>
      <c r="D240" s="194"/>
      <c r="F240" s="190"/>
      <c r="G240" s="301"/>
      <c r="H240" s="198"/>
    </row>
    <row r="241" spans="1:8" x14ac:dyDescent="0.2">
      <c r="A241" s="190"/>
      <c r="B241" s="300"/>
      <c r="C241" s="295"/>
      <c r="D241" s="194"/>
      <c r="F241" s="190"/>
      <c r="G241" s="301"/>
      <c r="H241" s="198"/>
    </row>
    <row r="242" spans="1:8" x14ac:dyDescent="0.2">
      <c r="A242" s="190"/>
      <c r="B242" s="300"/>
      <c r="C242" s="295"/>
      <c r="D242" s="194"/>
      <c r="F242" s="190"/>
      <c r="G242" s="301"/>
      <c r="H242" s="198"/>
    </row>
    <row r="243" spans="1:8" x14ac:dyDescent="0.2">
      <c r="A243" s="190"/>
      <c r="B243" s="300"/>
      <c r="C243" s="295"/>
      <c r="D243" s="194"/>
      <c r="F243" s="190"/>
      <c r="G243" s="301"/>
      <c r="H243" s="198"/>
    </row>
    <row r="244" spans="1:8" x14ac:dyDescent="0.2">
      <c r="A244" s="190"/>
      <c r="B244" s="301"/>
      <c r="D244" s="194"/>
      <c r="F244" s="190"/>
      <c r="G244" s="301"/>
      <c r="H244" s="198"/>
    </row>
    <row r="245" spans="1:8" x14ac:dyDescent="0.2">
      <c r="A245" s="190"/>
      <c r="B245" s="301"/>
      <c r="D245" s="194"/>
      <c r="F245" s="190"/>
      <c r="G245" s="301"/>
      <c r="H245" s="198"/>
    </row>
    <row r="246" spans="1:8" x14ac:dyDescent="0.2">
      <c r="A246" s="190"/>
      <c r="B246" s="301"/>
      <c r="D246" s="194"/>
      <c r="F246" s="190"/>
      <c r="G246" s="301"/>
      <c r="H246" s="198"/>
    </row>
    <row r="247" spans="1:8" x14ac:dyDescent="0.2">
      <c r="A247" s="190"/>
      <c r="B247" s="302"/>
      <c r="D247" s="194"/>
      <c r="F247" s="190"/>
      <c r="G247" s="301"/>
      <c r="H247" s="198"/>
    </row>
    <row r="248" spans="1:8" x14ac:dyDescent="0.2">
      <c r="A248" s="190"/>
      <c r="B248" s="301"/>
      <c r="D248" s="194"/>
      <c r="F248" s="190"/>
      <c r="G248" s="301"/>
      <c r="H248" s="198"/>
    </row>
    <row r="249" spans="1:8" x14ac:dyDescent="0.2">
      <c r="A249" s="190"/>
      <c r="B249" s="301"/>
      <c r="D249" s="194"/>
      <c r="F249" s="190"/>
      <c r="G249" s="301"/>
      <c r="H249" s="198"/>
    </row>
    <row r="250" spans="1:8" x14ac:dyDescent="0.2">
      <c r="A250" s="190"/>
      <c r="B250" s="301"/>
      <c r="D250" s="194"/>
      <c r="F250" s="190"/>
      <c r="G250" s="301"/>
      <c r="H250" s="198"/>
    </row>
    <row r="251" spans="1:8" x14ac:dyDescent="0.2">
      <c r="A251" s="190"/>
      <c r="B251" s="301"/>
      <c r="D251" s="194"/>
      <c r="F251" s="190"/>
      <c r="G251" s="301"/>
      <c r="H251" s="198"/>
    </row>
    <row r="252" spans="1:8" x14ac:dyDescent="0.2">
      <c r="A252" s="190"/>
      <c r="B252" s="301"/>
      <c r="D252" s="194"/>
      <c r="F252" s="190"/>
      <c r="G252" s="301"/>
      <c r="H252" s="198"/>
    </row>
    <row r="253" spans="1:8" x14ac:dyDescent="0.2">
      <c r="A253" s="190"/>
      <c r="B253" s="301"/>
      <c r="D253" s="194"/>
      <c r="F253" s="190"/>
      <c r="G253" s="301"/>
      <c r="H253" s="198"/>
    </row>
    <row r="254" spans="1:8" x14ac:dyDescent="0.2">
      <c r="A254" s="190"/>
      <c r="B254" s="301"/>
      <c r="D254" s="194"/>
      <c r="F254" s="190"/>
      <c r="G254" s="301"/>
      <c r="H254" s="198"/>
    </row>
    <row r="255" spans="1:8" x14ac:dyDescent="0.2">
      <c r="A255" s="190"/>
      <c r="B255" s="301"/>
      <c r="D255" s="194"/>
      <c r="F255" s="190"/>
      <c r="G255" s="301"/>
      <c r="H255" s="198"/>
    </row>
    <row r="256" spans="1:8" x14ac:dyDescent="0.2">
      <c r="A256" s="190"/>
      <c r="B256" s="301"/>
      <c r="D256" s="194"/>
      <c r="F256" s="190"/>
      <c r="G256" s="301"/>
      <c r="H256" s="198"/>
    </row>
    <row r="257" spans="1:8" x14ac:dyDescent="0.2">
      <c r="A257" s="190"/>
      <c r="B257" s="301"/>
      <c r="D257" s="194"/>
      <c r="F257" s="190"/>
      <c r="G257" s="301"/>
      <c r="H257" s="198"/>
    </row>
    <row r="258" spans="1:8" x14ac:dyDescent="0.2">
      <c r="A258" s="191"/>
      <c r="B258" s="191"/>
      <c r="C258" s="191"/>
      <c r="D258" s="191"/>
      <c r="E258" s="191"/>
      <c r="F258" s="191"/>
      <c r="G258" s="191"/>
      <c r="H258" s="198"/>
    </row>
    <row r="259" spans="1:8" x14ac:dyDescent="0.2">
      <c r="A259" s="191"/>
      <c r="B259" s="191"/>
      <c r="C259" s="191"/>
      <c r="D259" s="191"/>
      <c r="E259" s="191"/>
      <c r="F259" s="191"/>
      <c r="G259" s="191"/>
      <c r="H259" s="198"/>
    </row>
    <row r="260" spans="1:8" x14ac:dyDescent="0.2">
      <c r="A260" s="191"/>
      <c r="B260" s="191"/>
      <c r="C260" s="191"/>
      <c r="D260" s="191"/>
      <c r="E260" s="191"/>
      <c r="F260" s="191"/>
      <c r="G260" s="191"/>
      <c r="H260" s="198"/>
    </row>
    <row r="261" spans="1:8" x14ac:dyDescent="0.2">
      <c r="A261" s="191"/>
      <c r="B261" s="191"/>
      <c r="C261" s="191"/>
      <c r="D261" s="191"/>
      <c r="E261" s="191"/>
      <c r="F261" s="191"/>
      <c r="G261" s="191"/>
      <c r="H261" s="198"/>
    </row>
    <row r="262" spans="1:8" x14ac:dyDescent="0.2">
      <c r="A262" s="191"/>
      <c r="B262" s="191"/>
      <c r="C262" s="191"/>
      <c r="D262" s="191"/>
      <c r="E262" s="191"/>
      <c r="F262" s="191"/>
      <c r="G262" s="191"/>
      <c r="H262" s="198"/>
    </row>
    <row r="263" spans="1:8" x14ac:dyDescent="0.2">
      <c r="A263" s="191"/>
      <c r="B263" s="191"/>
      <c r="C263" s="191"/>
      <c r="D263" s="191"/>
      <c r="E263" s="191"/>
      <c r="F263" s="191"/>
      <c r="G263" s="191"/>
      <c r="H263" s="198"/>
    </row>
    <row r="264" spans="1:8" x14ac:dyDescent="0.2">
      <c r="A264" s="191"/>
      <c r="B264" s="191"/>
      <c r="C264" s="191"/>
      <c r="D264" s="191"/>
      <c r="E264" s="191"/>
      <c r="F264" s="191"/>
      <c r="G264" s="191"/>
      <c r="H264" s="198"/>
    </row>
    <row r="265" spans="1:8" x14ac:dyDescent="0.2">
      <c r="A265" s="191"/>
      <c r="B265" s="191"/>
      <c r="C265" s="191"/>
      <c r="D265" s="191"/>
      <c r="E265" s="191"/>
      <c r="F265" s="191"/>
      <c r="G265" s="191"/>
      <c r="H265" s="198"/>
    </row>
    <row r="266" spans="1:8" x14ac:dyDescent="0.2">
      <c r="A266" s="191"/>
      <c r="B266" s="191"/>
      <c r="C266" s="191"/>
      <c r="D266" s="191"/>
      <c r="E266" s="191"/>
      <c r="F266" s="191"/>
      <c r="G266" s="191"/>
      <c r="H266" s="198"/>
    </row>
    <row r="267" spans="1:8" x14ac:dyDescent="0.2">
      <c r="A267" s="191"/>
      <c r="B267" s="191"/>
      <c r="C267" s="191"/>
      <c r="D267" s="191"/>
      <c r="E267" s="191"/>
      <c r="F267" s="191"/>
      <c r="G267" s="191"/>
      <c r="H267" s="198"/>
    </row>
    <row r="268" spans="1:8" x14ac:dyDescent="0.2">
      <c r="A268" s="191"/>
      <c r="B268" s="191"/>
      <c r="C268" s="191"/>
      <c r="D268" s="191"/>
      <c r="E268" s="191"/>
      <c r="F268" s="191"/>
      <c r="G268" s="191"/>
      <c r="H268" s="198"/>
    </row>
    <row r="269" spans="1:8" x14ac:dyDescent="0.2">
      <c r="A269" s="191"/>
      <c r="B269" s="191"/>
      <c r="C269" s="191"/>
      <c r="D269" s="191"/>
      <c r="E269" s="191"/>
      <c r="F269" s="191"/>
      <c r="G269" s="191"/>
      <c r="H269" s="198"/>
    </row>
    <row r="270" spans="1:8" x14ac:dyDescent="0.2">
      <c r="A270" s="191"/>
      <c r="B270" s="191"/>
      <c r="C270" s="191"/>
      <c r="D270" s="191"/>
      <c r="E270" s="191"/>
      <c r="F270" s="191"/>
      <c r="G270" s="191"/>
      <c r="H270" s="198"/>
    </row>
    <row r="271" spans="1:8" x14ac:dyDescent="0.2">
      <c r="A271" s="191"/>
      <c r="B271" s="191"/>
      <c r="C271" s="191"/>
      <c r="D271" s="191"/>
      <c r="E271" s="191"/>
      <c r="F271" s="191"/>
      <c r="G271" s="191"/>
      <c r="H271" s="198"/>
    </row>
    <row r="272" spans="1:8" x14ac:dyDescent="0.2">
      <c r="A272" s="191"/>
      <c r="B272" s="191"/>
      <c r="C272" s="191"/>
      <c r="D272" s="191"/>
      <c r="E272" s="191"/>
      <c r="F272" s="191"/>
      <c r="G272" s="191"/>
      <c r="H272" s="198"/>
    </row>
    <row r="273" spans="1:8" x14ac:dyDescent="0.2">
      <c r="A273" s="191"/>
      <c r="B273" s="191"/>
      <c r="C273" s="191"/>
      <c r="D273" s="191"/>
      <c r="E273" s="191"/>
      <c r="F273" s="191"/>
      <c r="G273" s="191"/>
      <c r="H273" s="198"/>
    </row>
    <row r="274" spans="1:8" x14ac:dyDescent="0.2">
      <c r="A274" s="191"/>
      <c r="B274" s="191"/>
      <c r="C274" s="191"/>
      <c r="D274" s="191"/>
      <c r="E274" s="191"/>
      <c r="F274" s="191"/>
      <c r="G274" s="191"/>
      <c r="H274" s="198"/>
    </row>
    <row r="275" spans="1:8" x14ac:dyDescent="0.2">
      <c r="A275" s="191"/>
      <c r="B275" s="191"/>
      <c r="C275" s="191"/>
      <c r="D275" s="191"/>
      <c r="E275" s="191"/>
      <c r="F275" s="191"/>
      <c r="G275" s="191"/>
      <c r="H275" s="198"/>
    </row>
    <row r="276" spans="1:8" x14ac:dyDescent="0.2">
      <c r="A276" s="191"/>
      <c r="B276" s="191"/>
      <c r="C276" s="191"/>
      <c r="D276" s="191"/>
      <c r="E276" s="191"/>
      <c r="F276" s="191"/>
      <c r="G276" s="191"/>
      <c r="H276" s="198"/>
    </row>
    <row r="277" spans="1:8" x14ac:dyDescent="0.2">
      <c r="A277" s="191"/>
      <c r="B277" s="191"/>
      <c r="C277" s="191"/>
      <c r="D277" s="191"/>
      <c r="E277" s="191"/>
      <c r="F277" s="191"/>
      <c r="G277" s="191"/>
      <c r="H277" s="198"/>
    </row>
    <row r="278" spans="1:8" x14ac:dyDescent="0.2">
      <c r="A278" s="191"/>
      <c r="B278" s="191"/>
      <c r="C278" s="191"/>
      <c r="D278" s="191"/>
      <c r="E278" s="191"/>
      <c r="F278" s="191"/>
      <c r="G278" s="191"/>
      <c r="H278" s="198"/>
    </row>
    <row r="279" spans="1:8" x14ac:dyDescent="0.2">
      <c r="A279" s="191"/>
      <c r="B279" s="191"/>
      <c r="C279" s="191"/>
      <c r="D279" s="191"/>
      <c r="E279" s="191"/>
      <c r="F279" s="191"/>
      <c r="G279" s="191"/>
      <c r="H279" s="198"/>
    </row>
    <row r="280" spans="1:8" x14ac:dyDescent="0.2">
      <c r="A280" s="191"/>
      <c r="B280" s="191"/>
      <c r="C280" s="191"/>
      <c r="D280" s="191"/>
      <c r="E280" s="191"/>
      <c r="F280" s="191"/>
      <c r="G280" s="191"/>
      <c r="H280" s="198"/>
    </row>
    <row r="281" spans="1:8" x14ac:dyDescent="0.2">
      <c r="A281" s="191"/>
      <c r="B281" s="191"/>
      <c r="C281" s="191"/>
      <c r="D281" s="191"/>
      <c r="E281" s="191"/>
      <c r="F281" s="191"/>
      <c r="G281" s="191"/>
      <c r="H281" s="198"/>
    </row>
    <row r="282" spans="1:8" x14ac:dyDescent="0.2">
      <c r="A282" s="191"/>
      <c r="B282" s="191"/>
      <c r="C282" s="191"/>
      <c r="D282" s="191"/>
      <c r="E282" s="191"/>
      <c r="F282" s="191"/>
      <c r="G282" s="191"/>
      <c r="H282" s="198"/>
    </row>
    <row r="283" spans="1:8" x14ac:dyDescent="0.2">
      <c r="A283" s="191"/>
      <c r="B283" s="191"/>
      <c r="C283" s="191"/>
      <c r="D283" s="191"/>
      <c r="E283" s="191"/>
      <c r="F283" s="191"/>
      <c r="G283" s="191"/>
      <c r="H283" s="198"/>
    </row>
    <row r="284" spans="1:8" x14ac:dyDescent="0.2">
      <c r="A284" s="191"/>
      <c r="B284" s="191"/>
      <c r="C284" s="191"/>
      <c r="D284" s="191"/>
      <c r="E284" s="191"/>
      <c r="F284" s="191"/>
      <c r="G284" s="191"/>
      <c r="H284" s="198"/>
    </row>
    <row r="285" spans="1:8" x14ac:dyDescent="0.2">
      <c r="A285" s="191"/>
      <c r="B285" s="191"/>
      <c r="C285" s="191"/>
      <c r="D285" s="191"/>
      <c r="E285" s="191"/>
      <c r="F285" s="191"/>
      <c r="G285" s="191"/>
      <c r="H285" s="198"/>
    </row>
    <row r="286" spans="1:8" x14ac:dyDescent="0.2">
      <c r="A286" s="191"/>
      <c r="B286" s="191"/>
      <c r="C286" s="191"/>
      <c r="D286" s="191"/>
      <c r="E286" s="191"/>
      <c r="F286" s="191"/>
      <c r="G286" s="191"/>
      <c r="H286" s="198"/>
    </row>
    <row r="287" spans="1:8" x14ac:dyDescent="0.2">
      <c r="A287" s="191"/>
      <c r="B287" s="191"/>
      <c r="C287" s="191"/>
      <c r="D287" s="191"/>
      <c r="E287" s="191"/>
      <c r="F287" s="191"/>
      <c r="G287" s="191"/>
      <c r="H287" s="198"/>
    </row>
    <row r="288" spans="1:8" x14ac:dyDescent="0.2">
      <c r="A288" s="191"/>
      <c r="B288" s="191"/>
      <c r="C288" s="191"/>
      <c r="D288" s="191"/>
      <c r="E288" s="191"/>
      <c r="F288" s="191"/>
      <c r="G288" s="191"/>
      <c r="H288" s="198"/>
    </row>
    <row r="289" spans="1:8" x14ac:dyDescent="0.2">
      <c r="A289" s="191"/>
      <c r="B289" s="191"/>
      <c r="C289" s="191"/>
      <c r="D289" s="191"/>
      <c r="E289" s="191"/>
      <c r="F289" s="191"/>
      <c r="G289" s="191"/>
      <c r="H289" s="198"/>
    </row>
    <row r="290" spans="1:8" x14ac:dyDescent="0.2">
      <c r="A290" s="191"/>
      <c r="B290" s="191"/>
      <c r="C290" s="191"/>
      <c r="D290" s="191"/>
      <c r="E290" s="191"/>
      <c r="F290" s="191"/>
      <c r="G290" s="191"/>
      <c r="H290" s="198"/>
    </row>
    <row r="291" spans="1:8" x14ac:dyDescent="0.2">
      <c r="A291" s="191"/>
      <c r="B291" s="191"/>
      <c r="C291" s="191"/>
      <c r="D291" s="191"/>
      <c r="E291" s="191"/>
      <c r="F291" s="191"/>
      <c r="G291" s="191"/>
      <c r="H291" s="198"/>
    </row>
    <row r="292" spans="1:8" x14ac:dyDescent="0.2">
      <c r="A292" s="191"/>
      <c r="B292" s="191"/>
      <c r="C292" s="191"/>
      <c r="D292" s="191"/>
      <c r="E292" s="191"/>
      <c r="F292" s="191"/>
      <c r="G292" s="191"/>
      <c r="H292" s="198"/>
    </row>
    <row r="293" spans="1:8" x14ac:dyDescent="0.2">
      <c r="A293" s="191"/>
      <c r="B293" s="191"/>
      <c r="C293" s="191"/>
      <c r="D293" s="191"/>
      <c r="E293" s="191"/>
      <c r="F293" s="191"/>
      <c r="G293" s="191"/>
      <c r="H293" s="198"/>
    </row>
    <row r="294" spans="1:8" x14ac:dyDescent="0.2">
      <c r="A294" s="191"/>
      <c r="B294" s="191"/>
      <c r="C294" s="191"/>
      <c r="D294" s="191"/>
      <c r="E294" s="191"/>
      <c r="F294" s="191"/>
      <c r="G294" s="191"/>
      <c r="H294" s="198"/>
    </row>
    <row r="295" spans="1:8" x14ac:dyDescent="0.2">
      <c r="A295" s="191"/>
      <c r="B295" s="191"/>
      <c r="C295" s="191"/>
      <c r="D295" s="191"/>
      <c r="E295" s="191"/>
      <c r="F295" s="191"/>
      <c r="G295" s="191"/>
      <c r="H295" s="198"/>
    </row>
    <row r="296" spans="1:8" x14ac:dyDescent="0.2">
      <c r="A296" s="190"/>
      <c r="B296" s="301"/>
      <c r="C296" s="297"/>
      <c r="D296" s="297"/>
      <c r="H296" s="198"/>
    </row>
    <row r="297" spans="1:8" x14ac:dyDescent="0.2">
      <c r="A297" s="190"/>
      <c r="B297" s="301"/>
      <c r="C297" s="297"/>
      <c r="D297" s="297"/>
      <c r="H297" s="198"/>
    </row>
    <row r="298" spans="1:8" x14ac:dyDescent="0.2">
      <c r="A298" s="190"/>
      <c r="B298" s="301"/>
      <c r="C298" s="297"/>
      <c r="D298" s="297"/>
      <c r="H298" s="198"/>
    </row>
    <row r="299" spans="1:8" x14ac:dyDescent="0.2">
      <c r="A299" s="190"/>
      <c r="B299" s="301"/>
      <c r="D299" s="297"/>
      <c r="H299" s="198"/>
    </row>
    <row r="300" spans="1:8" x14ac:dyDescent="0.2">
      <c r="A300" s="190"/>
      <c r="B300" s="301"/>
      <c r="D300" s="297"/>
      <c r="H300" s="198"/>
    </row>
    <row r="301" spans="1:8" x14ac:dyDescent="0.2">
      <c r="A301" s="190"/>
      <c r="B301" s="301"/>
      <c r="D301" s="297"/>
      <c r="H301" s="198"/>
    </row>
    <row r="302" spans="1:8" x14ac:dyDescent="0.2">
      <c r="A302" s="190"/>
      <c r="B302" s="301"/>
      <c r="D302" s="297"/>
      <c r="H302" s="198"/>
    </row>
    <row r="303" spans="1:8" x14ac:dyDescent="0.2">
      <c r="A303" s="190"/>
      <c r="B303" s="301"/>
      <c r="D303" s="297"/>
      <c r="H303" s="198"/>
    </row>
    <row r="304" spans="1:8" x14ac:dyDescent="0.2">
      <c r="A304" s="190"/>
      <c r="B304" s="301"/>
      <c r="D304" s="297"/>
      <c r="H304" s="198"/>
    </row>
    <row r="305" spans="1:8" x14ac:dyDescent="0.2">
      <c r="A305" s="190"/>
      <c r="B305" s="301"/>
      <c r="D305" s="297"/>
      <c r="H305" s="198"/>
    </row>
    <row r="306" spans="1:8" x14ac:dyDescent="0.2">
      <c r="A306" s="190"/>
      <c r="B306" s="301"/>
      <c r="D306" s="297"/>
      <c r="H306" s="198"/>
    </row>
    <row r="307" spans="1:8" x14ac:dyDescent="0.2">
      <c r="A307" s="190"/>
      <c r="B307" s="301"/>
      <c r="D307" s="297"/>
      <c r="H307" s="198"/>
    </row>
    <row r="308" spans="1:8" x14ac:dyDescent="0.2">
      <c r="A308" s="190"/>
      <c r="B308" s="301"/>
      <c r="C308" s="297"/>
      <c r="D308" s="297"/>
      <c r="H308" s="198"/>
    </row>
    <row r="309" spans="1:8" x14ac:dyDescent="0.2">
      <c r="A309" s="190"/>
      <c r="B309" s="301"/>
      <c r="C309" s="297"/>
      <c r="D309" s="297"/>
      <c r="H309" s="198"/>
    </row>
    <row r="310" spans="1:8" x14ac:dyDescent="0.2">
      <c r="A310" s="190"/>
      <c r="B310" s="301"/>
      <c r="C310" s="194"/>
      <c r="D310" s="297"/>
      <c r="H310" s="198"/>
    </row>
    <row r="311" spans="1:8" x14ac:dyDescent="0.2">
      <c r="A311" s="190"/>
      <c r="B311" s="301"/>
      <c r="C311" s="194"/>
      <c r="D311" s="297"/>
      <c r="H311" s="198"/>
    </row>
    <row r="312" spans="1:8" x14ac:dyDescent="0.2">
      <c r="A312" s="190"/>
      <c r="B312" s="301"/>
      <c r="C312" s="194"/>
      <c r="D312" s="297"/>
      <c r="H312" s="198"/>
    </row>
    <row r="313" spans="1:8" x14ac:dyDescent="0.2">
      <c r="A313" s="190"/>
      <c r="B313" s="301"/>
      <c r="C313" s="194"/>
      <c r="D313" s="297"/>
      <c r="H313" s="198"/>
    </row>
    <row r="314" spans="1:8" x14ac:dyDescent="0.2">
      <c r="A314" s="190"/>
      <c r="B314" s="301"/>
      <c r="C314" s="194"/>
      <c r="D314" s="297"/>
      <c r="H314" s="198"/>
    </row>
    <row r="315" spans="1:8" x14ac:dyDescent="0.2">
      <c r="A315" s="191"/>
      <c r="B315" s="191"/>
      <c r="C315" s="191"/>
      <c r="D315" s="191"/>
      <c r="E315" s="191"/>
      <c r="F315" s="191"/>
      <c r="G315" s="191"/>
      <c r="H315" s="198"/>
    </row>
    <row r="316" spans="1:8" x14ac:dyDescent="0.2">
      <c r="A316" s="191"/>
      <c r="B316" s="191"/>
      <c r="C316" s="191"/>
      <c r="D316" s="191"/>
      <c r="E316" s="191"/>
      <c r="F316" s="191"/>
      <c r="G316" s="191"/>
      <c r="H316" s="198"/>
    </row>
    <row r="317" spans="1:8" x14ac:dyDescent="0.2">
      <c r="A317" s="191"/>
      <c r="B317" s="191"/>
      <c r="C317" s="191"/>
      <c r="D317" s="191"/>
      <c r="E317" s="191"/>
      <c r="F317" s="191"/>
      <c r="G317" s="191"/>
      <c r="H317" s="198"/>
    </row>
    <row r="318" spans="1:8" x14ac:dyDescent="0.2">
      <c r="A318" s="191"/>
      <c r="B318" s="191"/>
      <c r="C318" s="191"/>
      <c r="D318" s="191"/>
      <c r="E318" s="191"/>
      <c r="F318" s="191"/>
      <c r="G318" s="191"/>
      <c r="H318" s="198"/>
    </row>
    <row r="319" spans="1:8" x14ac:dyDescent="0.2">
      <c r="A319" s="191"/>
      <c r="B319" s="191"/>
      <c r="C319" s="191"/>
      <c r="D319" s="191"/>
      <c r="E319" s="191"/>
      <c r="F319" s="191"/>
      <c r="G319" s="191"/>
      <c r="H319" s="198"/>
    </row>
    <row r="320" spans="1:8" x14ac:dyDescent="0.2">
      <c r="A320" s="191"/>
      <c r="B320" s="191"/>
      <c r="C320" s="191"/>
      <c r="D320" s="191"/>
      <c r="E320" s="191"/>
      <c r="F320" s="191"/>
      <c r="G320" s="191"/>
      <c r="H320" s="198"/>
    </row>
    <row r="321" spans="1:10" x14ac:dyDescent="0.2">
      <c r="A321" s="191"/>
      <c r="B321" s="191"/>
      <c r="C321" s="191"/>
      <c r="D321" s="191"/>
      <c r="E321" s="191"/>
      <c r="F321" s="191"/>
      <c r="G321" s="191"/>
      <c r="H321" s="198"/>
    </row>
    <row r="322" spans="1:10" x14ac:dyDescent="0.2">
      <c r="A322" s="191"/>
      <c r="B322" s="191"/>
      <c r="C322" s="191"/>
      <c r="D322" s="191"/>
      <c r="E322" s="191"/>
      <c r="F322" s="191"/>
      <c r="G322" s="191"/>
      <c r="H322" s="198"/>
    </row>
    <row r="323" spans="1:10" x14ac:dyDescent="0.2">
      <c r="A323" s="191"/>
      <c r="B323" s="191"/>
      <c r="C323" s="191"/>
      <c r="D323" s="191"/>
      <c r="E323" s="191"/>
      <c r="F323" s="191"/>
      <c r="G323" s="191"/>
      <c r="H323" s="198"/>
    </row>
    <row r="324" spans="1:10" x14ac:dyDescent="0.2">
      <c r="A324" s="191"/>
      <c r="B324" s="191"/>
      <c r="C324" s="191"/>
      <c r="D324" s="191"/>
      <c r="E324" s="191"/>
      <c r="F324" s="191"/>
      <c r="G324" s="191"/>
      <c r="H324" s="198"/>
    </row>
    <row r="325" spans="1:10" x14ac:dyDescent="0.2">
      <c r="A325" s="191"/>
      <c r="B325" s="191"/>
      <c r="C325" s="191"/>
      <c r="D325" s="191"/>
      <c r="E325" s="191"/>
      <c r="F325" s="191"/>
      <c r="G325" s="191"/>
      <c r="H325" s="198"/>
    </row>
    <row r="326" spans="1:10" x14ac:dyDescent="0.2">
      <c r="A326" s="191"/>
      <c r="B326" s="191"/>
      <c r="C326" s="191"/>
      <c r="D326" s="191"/>
      <c r="E326" s="191"/>
      <c r="F326" s="191"/>
      <c r="G326" s="191"/>
      <c r="H326" s="198"/>
    </row>
    <row r="327" spans="1:10" x14ac:dyDescent="0.2">
      <c r="A327" s="191"/>
      <c r="B327" s="191"/>
      <c r="C327" s="191"/>
      <c r="D327" s="191"/>
      <c r="E327" s="191"/>
      <c r="F327" s="191"/>
      <c r="G327" s="191"/>
      <c r="H327" s="198"/>
    </row>
    <row r="328" spans="1:10" x14ac:dyDescent="0.2">
      <c r="A328" s="191"/>
      <c r="B328" s="191"/>
      <c r="C328" s="191"/>
      <c r="D328" s="191"/>
      <c r="E328" s="191"/>
      <c r="F328" s="191"/>
      <c r="G328" s="191"/>
      <c r="H328" s="198"/>
    </row>
    <row r="329" spans="1:10" x14ac:dyDescent="0.2">
      <c r="A329" s="191"/>
      <c r="B329" s="191"/>
      <c r="C329" s="191"/>
      <c r="D329" s="191"/>
      <c r="E329" s="191"/>
      <c r="F329" s="191"/>
      <c r="G329" s="191"/>
      <c r="H329" s="198"/>
    </row>
    <row r="330" spans="1:10" x14ac:dyDescent="0.2">
      <c r="A330" s="191"/>
      <c r="B330" s="191"/>
      <c r="C330" s="191"/>
      <c r="D330" s="191"/>
      <c r="E330" s="191"/>
      <c r="F330" s="191"/>
      <c r="G330" s="191"/>
      <c r="H330" s="198"/>
    </row>
    <row r="331" spans="1:10" x14ac:dyDescent="0.2">
      <c r="A331" s="191"/>
      <c r="B331" s="191"/>
      <c r="C331" s="191"/>
      <c r="D331" s="191"/>
      <c r="E331" s="191"/>
      <c r="F331" s="191"/>
      <c r="G331" s="191"/>
      <c r="H331" s="198"/>
    </row>
    <row r="332" spans="1:10" x14ac:dyDescent="0.2">
      <c r="A332" s="191"/>
      <c r="B332" s="191"/>
      <c r="C332" s="191"/>
      <c r="D332" s="191"/>
      <c r="E332" s="191"/>
      <c r="F332" s="191"/>
      <c r="G332" s="191"/>
      <c r="H332" s="198"/>
      <c r="J332" s="303"/>
    </row>
    <row r="333" spans="1:10" x14ac:dyDescent="0.2">
      <c r="A333" s="191"/>
      <c r="B333" s="191"/>
      <c r="C333" s="191"/>
      <c r="D333" s="191"/>
      <c r="E333" s="191"/>
      <c r="F333" s="191"/>
      <c r="G333" s="191"/>
      <c r="H333" s="198"/>
      <c r="J333" s="303"/>
    </row>
    <row r="334" spans="1:10" x14ac:dyDescent="0.2">
      <c r="A334" s="191"/>
      <c r="B334" s="191"/>
      <c r="C334" s="191"/>
      <c r="D334" s="191"/>
      <c r="E334" s="191"/>
      <c r="F334" s="191"/>
      <c r="G334" s="191"/>
      <c r="H334" s="198"/>
      <c r="J334" s="303"/>
    </row>
    <row r="335" spans="1:10" x14ac:dyDescent="0.2">
      <c r="A335" s="191"/>
      <c r="B335" s="191"/>
      <c r="C335" s="191"/>
      <c r="D335" s="191"/>
      <c r="E335" s="191"/>
      <c r="F335" s="191"/>
      <c r="G335" s="191"/>
      <c r="H335" s="198"/>
      <c r="J335" s="303"/>
    </row>
    <row r="336" spans="1:10" x14ac:dyDescent="0.2">
      <c r="A336" s="191"/>
      <c r="B336" s="191"/>
      <c r="C336" s="191"/>
      <c r="D336" s="191"/>
      <c r="E336" s="191"/>
      <c r="F336" s="191"/>
      <c r="G336" s="191"/>
      <c r="H336" s="198"/>
      <c r="J336" s="303"/>
    </row>
    <row r="337" spans="1:10" x14ac:dyDescent="0.2">
      <c r="A337" s="191"/>
      <c r="B337" s="191"/>
      <c r="C337" s="191"/>
      <c r="D337" s="191"/>
      <c r="E337" s="191"/>
      <c r="F337" s="191"/>
      <c r="G337" s="191"/>
      <c r="H337" s="198"/>
      <c r="J337" s="303"/>
    </row>
    <row r="338" spans="1:10" x14ac:dyDescent="0.2">
      <c r="A338" s="191"/>
      <c r="B338" s="191"/>
      <c r="C338" s="191"/>
      <c r="D338" s="191"/>
      <c r="E338" s="191"/>
      <c r="F338" s="191"/>
      <c r="G338" s="191"/>
      <c r="H338" s="198"/>
    </row>
    <row r="339" spans="1:10" x14ac:dyDescent="0.2">
      <c r="A339" s="191"/>
      <c r="B339" s="191"/>
      <c r="C339" s="191"/>
      <c r="D339" s="191"/>
      <c r="E339" s="191"/>
      <c r="F339" s="191"/>
      <c r="G339" s="191"/>
      <c r="H339" s="198"/>
    </row>
    <row r="340" spans="1:10" x14ac:dyDescent="0.2">
      <c r="A340" s="191"/>
      <c r="B340" s="191"/>
      <c r="C340" s="191"/>
      <c r="D340" s="191"/>
      <c r="E340" s="191"/>
      <c r="F340" s="191"/>
      <c r="G340" s="191"/>
      <c r="H340" s="198"/>
    </row>
    <row r="341" spans="1:10" x14ac:dyDescent="0.2">
      <c r="A341" s="191"/>
      <c r="B341" s="191"/>
      <c r="C341" s="191"/>
      <c r="D341" s="191"/>
      <c r="E341" s="191"/>
      <c r="F341" s="191"/>
      <c r="G341" s="191"/>
      <c r="H341" s="198"/>
    </row>
    <row r="342" spans="1:10" x14ac:dyDescent="0.2">
      <c r="A342" s="191"/>
      <c r="B342" s="191"/>
      <c r="C342" s="191"/>
      <c r="D342" s="191"/>
      <c r="E342" s="191"/>
      <c r="F342" s="191"/>
      <c r="G342" s="191"/>
      <c r="H342" s="198"/>
    </row>
    <row r="343" spans="1:10" x14ac:dyDescent="0.2">
      <c r="A343" s="191"/>
      <c r="B343" s="191"/>
      <c r="C343" s="191"/>
      <c r="D343" s="191"/>
      <c r="E343" s="191"/>
      <c r="F343" s="191"/>
      <c r="G343" s="191"/>
      <c r="H343" s="198"/>
    </row>
    <row r="344" spans="1:10" x14ac:dyDescent="0.2">
      <c r="A344" s="191"/>
      <c r="B344" s="191"/>
      <c r="C344" s="191"/>
      <c r="D344" s="191"/>
      <c r="E344" s="191"/>
      <c r="F344" s="191"/>
      <c r="G344" s="191"/>
      <c r="H344" s="198"/>
    </row>
    <row r="345" spans="1:10" x14ac:dyDescent="0.2">
      <c r="A345" s="191"/>
      <c r="B345" s="191"/>
      <c r="C345" s="191"/>
      <c r="D345" s="191"/>
      <c r="E345" s="191"/>
      <c r="F345" s="191"/>
      <c r="G345" s="191"/>
      <c r="H345" s="198"/>
    </row>
    <row r="346" spans="1:10" x14ac:dyDescent="0.2">
      <c r="A346" s="191"/>
      <c r="B346" s="191"/>
      <c r="C346" s="191"/>
      <c r="D346" s="191"/>
      <c r="E346" s="191"/>
      <c r="F346" s="191"/>
      <c r="G346" s="191"/>
      <c r="H346" s="198"/>
    </row>
    <row r="347" spans="1:10" x14ac:dyDescent="0.2">
      <c r="A347" s="191"/>
      <c r="B347" s="191"/>
      <c r="C347" s="191"/>
      <c r="D347" s="191"/>
      <c r="E347" s="191"/>
      <c r="F347" s="191"/>
      <c r="G347" s="191"/>
      <c r="H347" s="198"/>
    </row>
    <row r="348" spans="1:10" x14ac:dyDescent="0.2">
      <c r="A348" s="191"/>
      <c r="B348" s="191"/>
      <c r="C348" s="191"/>
      <c r="D348" s="191"/>
      <c r="E348" s="191"/>
      <c r="F348" s="191"/>
      <c r="G348" s="191"/>
      <c r="H348" s="198"/>
    </row>
    <row r="349" spans="1:10" x14ac:dyDescent="0.2">
      <c r="A349" s="191"/>
      <c r="B349" s="191"/>
      <c r="C349" s="191"/>
      <c r="D349" s="191"/>
      <c r="E349" s="191"/>
      <c r="F349" s="191"/>
      <c r="G349" s="191"/>
      <c r="H349" s="198"/>
    </row>
    <row r="350" spans="1:10" x14ac:dyDescent="0.2">
      <c r="A350" s="191"/>
      <c r="B350" s="191"/>
      <c r="C350" s="191"/>
      <c r="D350" s="191"/>
      <c r="E350" s="191"/>
      <c r="F350" s="191"/>
      <c r="G350" s="191"/>
      <c r="H350" s="198"/>
    </row>
    <row r="351" spans="1:10" x14ac:dyDescent="0.2">
      <c r="A351" s="191"/>
      <c r="B351" s="191"/>
      <c r="C351" s="191"/>
      <c r="D351" s="191"/>
      <c r="E351" s="191"/>
      <c r="F351" s="191"/>
      <c r="G351" s="191"/>
      <c r="H351" s="198"/>
    </row>
    <row r="352" spans="1:10" x14ac:dyDescent="0.2">
      <c r="A352" s="191"/>
      <c r="B352" s="191"/>
      <c r="C352" s="191"/>
      <c r="D352" s="191"/>
      <c r="E352" s="191"/>
      <c r="F352" s="191"/>
      <c r="G352" s="191"/>
      <c r="H352" s="198"/>
    </row>
    <row r="353" spans="1:7" x14ac:dyDescent="0.2">
      <c r="A353" s="191"/>
      <c r="B353" s="191"/>
      <c r="C353" s="191"/>
      <c r="D353" s="191"/>
      <c r="E353" s="191"/>
      <c r="F353" s="191"/>
      <c r="G353" s="191"/>
    </row>
    <row r="354" spans="1:7" x14ac:dyDescent="0.2">
      <c r="A354" s="191"/>
      <c r="B354" s="191"/>
      <c r="C354" s="191"/>
      <c r="D354" s="191"/>
      <c r="E354" s="191"/>
      <c r="F354" s="191"/>
      <c r="G354" s="191"/>
    </row>
    <row r="355" spans="1:7" x14ac:dyDescent="0.2">
      <c r="A355" s="191"/>
      <c r="B355" s="191"/>
      <c r="C355" s="191"/>
      <c r="D355" s="191"/>
      <c r="E355" s="191"/>
      <c r="F355" s="191"/>
      <c r="G355" s="191"/>
    </row>
    <row r="356" spans="1:7" x14ac:dyDescent="0.2">
      <c r="A356" s="191"/>
      <c r="B356" s="191"/>
      <c r="C356" s="191"/>
      <c r="D356" s="191"/>
      <c r="E356" s="191"/>
      <c r="F356" s="191"/>
      <c r="G356" s="191"/>
    </row>
    <row r="357" spans="1:7" x14ac:dyDescent="0.2">
      <c r="A357" s="191"/>
      <c r="B357" s="191"/>
      <c r="C357" s="191"/>
      <c r="D357" s="191"/>
      <c r="E357" s="191"/>
      <c r="F357" s="191"/>
      <c r="G357" s="191"/>
    </row>
    <row r="358" spans="1:7" x14ac:dyDescent="0.2">
      <c r="A358" s="191"/>
      <c r="B358" s="191"/>
      <c r="C358" s="191"/>
      <c r="D358" s="191"/>
      <c r="E358" s="191"/>
      <c r="F358" s="191"/>
      <c r="G358" s="191"/>
    </row>
    <row r="359" spans="1:7" x14ac:dyDescent="0.2">
      <c r="A359" s="191"/>
      <c r="B359" s="191"/>
      <c r="C359" s="191"/>
      <c r="D359" s="191"/>
      <c r="E359" s="191"/>
      <c r="F359" s="191"/>
      <c r="G359" s="191"/>
    </row>
    <row r="360" spans="1:7" x14ac:dyDescent="0.2">
      <c r="A360" s="191"/>
      <c r="B360" s="191"/>
      <c r="C360" s="191"/>
      <c r="D360" s="191"/>
      <c r="E360" s="191"/>
      <c r="F360" s="191"/>
      <c r="G360" s="191"/>
    </row>
    <row r="361" spans="1:7" x14ac:dyDescent="0.2">
      <c r="A361" s="191"/>
      <c r="B361" s="191"/>
      <c r="C361" s="191"/>
      <c r="D361" s="191"/>
      <c r="E361" s="191"/>
      <c r="F361" s="191"/>
      <c r="G361" s="191"/>
    </row>
    <row r="362" spans="1:7" x14ac:dyDescent="0.2">
      <c r="A362" s="191"/>
      <c r="B362" s="191"/>
      <c r="C362" s="191"/>
      <c r="D362" s="191"/>
      <c r="E362" s="191"/>
      <c r="F362" s="191"/>
      <c r="G362" s="191"/>
    </row>
    <row r="363" spans="1:7" x14ac:dyDescent="0.2">
      <c r="A363" s="191"/>
      <c r="B363" s="191"/>
      <c r="C363" s="191"/>
      <c r="D363" s="191"/>
      <c r="E363" s="191"/>
      <c r="F363" s="191"/>
      <c r="G363" s="191"/>
    </row>
    <row r="364" spans="1:7" x14ac:dyDescent="0.2">
      <c r="A364" s="191"/>
      <c r="B364" s="191"/>
      <c r="C364" s="191"/>
      <c r="D364" s="191"/>
      <c r="E364" s="191"/>
      <c r="F364" s="191"/>
      <c r="G364" s="191"/>
    </row>
    <row r="365" spans="1:7" x14ac:dyDescent="0.2">
      <c r="A365" s="191"/>
      <c r="B365" s="191"/>
      <c r="C365" s="191"/>
      <c r="D365" s="191"/>
      <c r="E365" s="191"/>
      <c r="F365" s="191"/>
      <c r="G365" s="191"/>
    </row>
    <row r="366" spans="1:7" x14ac:dyDescent="0.2">
      <c r="A366" s="191"/>
      <c r="B366" s="191"/>
      <c r="C366" s="191"/>
      <c r="D366" s="191"/>
      <c r="E366" s="191"/>
      <c r="F366" s="191"/>
      <c r="G366" s="191"/>
    </row>
    <row r="367" spans="1:7" x14ac:dyDescent="0.2">
      <c r="A367" s="191"/>
      <c r="B367" s="191"/>
      <c r="C367" s="191"/>
      <c r="D367" s="191"/>
      <c r="E367" s="191"/>
      <c r="F367" s="191"/>
      <c r="G367" s="191"/>
    </row>
    <row r="368" spans="1:7" x14ac:dyDescent="0.2">
      <c r="A368" s="191"/>
      <c r="B368" s="191"/>
      <c r="C368" s="191"/>
      <c r="D368" s="191"/>
      <c r="E368" s="191"/>
      <c r="F368" s="191"/>
      <c r="G368" s="191"/>
    </row>
    <row r="369" spans="1:7" x14ac:dyDescent="0.2">
      <c r="A369" s="191"/>
      <c r="B369" s="191"/>
      <c r="C369" s="191"/>
      <c r="D369" s="191"/>
      <c r="E369" s="191"/>
      <c r="F369" s="191"/>
      <c r="G369" s="191"/>
    </row>
    <row r="370" spans="1:7" x14ac:dyDescent="0.2">
      <c r="A370" s="191"/>
      <c r="B370" s="191"/>
      <c r="C370" s="191"/>
      <c r="D370" s="191"/>
      <c r="E370" s="191"/>
      <c r="F370" s="191"/>
      <c r="G370" s="191"/>
    </row>
    <row r="371" spans="1:7" x14ac:dyDescent="0.2">
      <c r="A371" s="191"/>
      <c r="B371" s="191"/>
      <c r="C371" s="191"/>
      <c r="D371" s="191"/>
      <c r="E371" s="191"/>
      <c r="F371" s="191"/>
      <c r="G371" s="191"/>
    </row>
    <row r="372" spans="1:7" x14ac:dyDescent="0.2">
      <c r="A372" s="191"/>
      <c r="B372" s="191"/>
      <c r="C372" s="191"/>
      <c r="D372" s="191"/>
      <c r="E372" s="191"/>
      <c r="F372" s="191"/>
      <c r="G372" s="191"/>
    </row>
    <row r="373" spans="1:7" x14ac:dyDescent="0.2">
      <c r="A373" s="191"/>
      <c r="B373" s="191"/>
      <c r="C373" s="191"/>
      <c r="D373" s="191"/>
      <c r="E373" s="191"/>
      <c r="F373" s="191"/>
      <c r="G373" s="191"/>
    </row>
    <row r="374" spans="1:7" x14ac:dyDescent="0.2">
      <c r="A374" s="191"/>
      <c r="B374" s="191"/>
      <c r="C374" s="191"/>
      <c r="D374" s="191"/>
      <c r="E374" s="191"/>
      <c r="F374" s="191"/>
      <c r="G374" s="191"/>
    </row>
    <row r="375" spans="1:7" x14ac:dyDescent="0.2">
      <c r="A375" s="191"/>
      <c r="B375" s="191"/>
      <c r="C375" s="191"/>
      <c r="D375" s="191"/>
      <c r="E375" s="191"/>
      <c r="F375" s="191"/>
      <c r="G375" s="191"/>
    </row>
    <row r="376" spans="1:7" x14ac:dyDescent="0.2">
      <c r="A376" s="191"/>
      <c r="B376" s="191"/>
      <c r="C376" s="191"/>
      <c r="D376" s="191"/>
      <c r="E376" s="191"/>
      <c r="F376" s="191"/>
      <c r="G376" s="191"/>
    </row>
    <row r="377" spans="1:7" x14ac:dyDescent="0.2">
      <c r="A377" s="191"/>
      <c r="B377" s="191"/>
      <c r="C377" s="191"/>
      <c r="D377" s="191"/>
      <c r="E377" s="191"/>
      <c r="F377" s="191"/>
      <c r="G377" s="191"/>
    </row>
    <row r="378" spans="1:7" x14ac:dyDescent="0.2">
      <c r="A378" s="191"/>
      <c r="B378" s="191"/>
      <c r="C378" s="191"/>
      <c r="D378" s="191"/>
      <c r="E378" s="191"/>
      <c r="F378" s="191"/>
      <c r="G378" s="191"/>
    </row>
    <row r="379" spans="1:7" x14ac:dyDescent="0.2">
      <c r="A379" s="191"/>
      <c r="B379" s="191"/>
      <c r="C379" s="191"/>
      <c r="D379" s="191"/>
      <c r="E379" s="191"/>
      <c r="F379" s="191"/>
      <c r="G379" s="191"/>
    </row>
    <row r="380" spans="1:7" x14ac:dyDescent="0.2">
      <c r="A380" s="191"/>
      <c r="B380" s="191"/>
      <c r="C380" s="191"/>
      <c r="D380" s="191"/>
      <c r="E380" s="191"/>
      <c r="F380" s="191"/>
      <c r="G380" s="191"/>
    </row>
    <row r="381" spans="1:7" x14ac:dyDescent="0.2">
      <c r="A381" s="191"/>
      <c r="B381" s="191"/>
      <c r="C381" s="191"/>
      <c r="D381" s="191"/>
      <c r="E381" s="191"/>
      <c r="F381" s="191"/>
      <c r="G381" s="191"/>
    </row>
    <row r="382" spans="1:7" x14ac:dyDescent="0.2">
      <c r="A382" s="191"/>
      <c r="B382" s="191"/>
      <c r="C382" s="191"/>
      <c r="D382" s="191"/>
      <c r="E382" s="191"/>
      <c r="F382" s="191"/>
      <c r="G382" s="191"/>
    </row>
    <row r="383" spans="1:7" x14ac:dyDescent="0.2">
      <c r="A383" s="191"/>
      <c r="B383" s="191"/>
      <c r="C383" s="191"/>
      <c r="D383" s="191"/>
      <c r="E383" s="191"/>
      <c r="F383" s="191"/>
      <c r="G383" s="191"/>
    </row>
    <row r="384" spans="1:7" x14ac:dyDescent="0.2">
      <c r="A384" s="191"/>
      <c r="B384" s="191"/>
      <c r="C384" s="191"/>
      <c r="D384" s="191"/>
      <c r="E384" s="191"/>
      <c r="F384" s="191"/>
      <c r="G384" s="191"/>
    </row>
    <row r="385" spans="1:7" x14ac:dyDescent="0.2">
      <c r="A385" s="191"/>
      <c r="B385" s="191"/>
      <c r="C385" s="191"/>
      <c r="D385" s="191"/>
      <c r="E385" s="191"/>
      <c r="F385" s="191"/>
      <c r="G385" s="191"/>
    </row>
    <row r="386" spans="1:7" x14ac:dyDescent="0.2">
      <c r="A386" s="191"/>
      <c r="B386" s="191"/>
      <c r="C386" s="191"/>
      <c r="D386" s="191"/>
      <c r="E386" s="191"/>
      <c r="F386" s="191"/>
      <c r="G386" s="191"/>
    </row>
    <row r="387" spans="1:7" x14ac:dyDescent="0.2">
      <c r="A387" s="191"/>
      <c r="B387" s="191"/>
      <c r="C387" s="191"/>
      <c r="D387" s="191"/>
      <c r="E387" s="191"/>
      <c r="F387" s="191"/>
      <c r="G387" s="191"/>
    </row>
    <row r="388" spans="1:7" x14ac:dyDescent="0.2">
      <c r="A388" s="191"/>
      <c r="B388" s="191"/>
      <c r="C388" s="191"/>
      <c r="D388" s="191"/>
      <c r="E388" s="191"/>
      <c r="F388" s="191"/>
      <c r="G388" s="191"/>
    </row>
    <row r="389" spans="1:7" x14ac:dyDescent="0.2">
      <c r="A389" s="191"/>
      <c r="B389" s="191"/>
      <c r="C389" s="191"/>
      <c r="D389" s="191"/>
      <c r="E389" s="191"/>
      <c r="F389" s="191"/>
      <c r="G389" s="191"/>
    </row>
    <row r="390" spans="1:7" x14ac:dyDescent="0.2">
      <c r="A390" s="191"/>
      <c r="B390" s="191"/>
      <c r="C390" s="191"/>
      <c r="D390" s="191"/>
      <c r="E390" s="191"/>
      <c r="F390" s="191"/>
      <c r="G390" s="191"/>
    </row>
    <row r="391" spans="1:7" x14ac:dyDescent="0.2">
      <c r="A391" s="191"/>
      <c r="B391" s="191"/>
      <c r="C391" s="191"/>
      <c r="D391" s="191"/>
      <c r="E391" s="191"/>
      <c r="F391" s="191"/>
      <c r="G391" s="191"/>
    </row>
    <row r="392" spans="1:7" x14ac:dyDescent="0.2">
      <c r="A392" s="191"/>
      <c r="B392" s="191"/>
      <c r="C392" s="191"/>
      <c r="D392" s="191"/>
      <c r="E392" s="191"/>
      <c r="F392" s="191"/>
      <c r="G392" s="191"/>
    </row>
    <row r="393" spans="1:7" x14ac:dyDescent="0.2">
      <c r="A393" s="191"/>
      <c r="B393" s="191"/>
      <c r="C393" s="191"/>
      <c r="D393" s="191"/>
      <c r="E393" s="191"/>
      <c r="F393" s="191"/>
      <c r="G393" s="191"/>
    </row>
    <row r="394" spans="1:7" x14ac:dyDescent="0.2">
      <c r="A394" s="191"/>
      <c r="B394" s="191"/>
      <c r="C394" s="191"/>
      <c r="D394" s="191"/>
      <c r="E394" s="191"/>
      <c r="F394" s="191"/>
      <c r="G394" s="191"/>
    </row>
    <row r="395" spans="1:7" x14ac:dyDescent="0.2">
      <c r="A395" s="191"/>
      <c r="B395" s="191"/>
      <c r="C395" s="191"/>
      <c r="D395" s="191"/>
      <c r="E395" s="191"/>
      <c r="F395" s="191"/>
      <c r="G395" s="191"/>
    </row>
    <row r="396" spans="1:7" x14ac:dyDescent="0.2">
      <c r="A396" s="191"/>
      <c r="B396" s="191"/>
      <c r="C396" s="191"/>
      <c r="D396" s="191"/>
      <c r="E396" s="191"/>
      <c r="F396" s="191"/>
      <c r="G396" s="191"/>
    </row>
    <row r="397" spans="1:7" x14ac:dyDescent="0.2">
      <c r="A397" s="191"/>
      <c r="B397" s="191"/>
      <c r="C397" s="191"/>
      <c r="D397" s="191"/>
      <c r="E397" s="191"/>
      <c r="F397" s="191"/>
      <c r="G397" s="191"/>
    </row>
    <row r="398" spans="1:7" x14ac:dyDescent="0.2">
      <c r="A398" s="191"/>
      <c r="B398" s="191"/>
      <c r="C398" s="191"/>
      <c r="D398" s="191"/>
      <c r="E398" s="191"/>
      <c r="F398" s="191"/>
      <c r="G398" s="191"/>
    </row>
    <row r="399" spans="1:7" x14ac:dyDescent="0.2">
      <c r="A399" s="191"/>
      <c r="B399" s="191"/>
      <c r="C399" s="191"/>
      <c r="D399" s="191"/>
      <c r="E399" s="191"/>
      <c r="F399" s="191"/>
      <c r="G399" s="191"/>
    </row>
    <row r="400" spans="1:7" x14ac:dyDescent="0.2">
      <c r="A400" s="191"/>
      <c r="B400" s="191"/>
      <c r="C400" s="191"/>
      <c r="D400" s="191"/>
      <c r="E400" s="191"/>
      <c r="F400" s="191"/>
      <c r="G400" s="191"/>
    </row>
    <row r="401" spans="1:7" x14ac:dyDescent="0.2">
      <c r="A401" s="191"/>
      <c r="B401" s="191"/>
      <c r="C401" s="191"/>
      <c r="D401" s="191"/>
      <c r="E401" s="191"/>
      <c r="F401" s="191"/>
      <c r="G401" s="191"/>
    </row>
    <row r="402" spans="1:7" x14ac:dyDescent="0.2">
      <c r="A402" s="191"/>
      <c r="B402" s="191"/>
      <c r="C402" s="191"/>
      <c r="D402" s="191"/>
      <c r="E402" s="191"/>
      <c r="F402" s="191"/>
      <c r="G402" s="191"/>
    </row>
    <row r="403" spans="1:7" x14ac:dyDescent="0.2">
      <c r="A403" s="191"/>
      <c r="B403" s="191"/>
      <c r="C403" s="191"/>
      <c r="D403" s="191"/>
      <c r="E403" s="191"/>
      <c r="F403" s="191"/>
      <c r="G403" s="191"/>
    </row>
    <row r="404" spans="1:7" x14ac:dyDescent="0.2">
      <c r="A404" s="191"/>
      <c r="B404" s="191"/>
      <c r="C404" s="191"/>
      <c r="D404" s="191"/>
      <c r="E404" s="191"/>
      <c r="F404" s="191"/>
      <c r="G404" s="191"/>
    </row>
    <row r="405" spans="1:7" x14ac:dyDescent="0.2">
      <c r="A405" s="191"/>
      <c r="B405" s="191"/>
      <c r="C405" s="191"/>
      <c r="D405" s="191"/>
      <c r="E405" s="191"/>
      <c r="F405" s="191"/>
      <c r="G405" s="191"/>
    </row>
    <row r="406" spans="1:7" x14ac:dyDescent="0.2">
      <c r="A406" s="191"/>
      <c r="B406" s="191"/>
      <c r="C406" s="191"/>
      <c r="D406" s="191"/>
      <c r="E406" s="191"/>
      <c r="F406" s="191"/>
      <c r="G406" s="191"/>
    </row>
    <row r="407" spans="1:7" x14ac:dyDescent="0.2">
      <c r="A407" s="191"/>
      <c r="B407" s="191"/>
      <c r="C407" s="191"/>
      <c r="D407" s="191"/>
      <c r="E407" s="191"/>
      <c r="F407" s="191"/>
      <c r="G407" s="191"/>
    </row>
    <row r="408" spans="1:7" x14ac:dyDescent="0.2">
      <c r="A408" s="191"/>
      <c r="B408" s="191"/>
      <c r="C408" s="191"/>
      <c r="D408" s="191"/>
      <c r="E408" s="191"/>
      <c r="F408" s="191"/>
      <c r="G408" s="191"/>
    </row>
    <row r="409" spans="1:7" x14ac:dyDescent="0.2">
      <c r="A409" s="191"/>
      <c r="B409" s="191"/>
      <c r="C409" s="191"/>
      <c r="D409" s="191"/>
      <c r="E409" s="191"/>
      <c r="F409" s="191"/>
      <c r="G409" s="191"/>
    </row>
    <row r="410" spans="1:7" x14ac:dyDescent="0.2">
      <c r="A410" s="191"/>
      <c r="B410" s="191"/>
      <c r="C410" s="191"/>
      <c r="D410" s="191"/>
      <c r="E410" s="191"/>
      <c r="F410" s="191"/>
      <c r="G410" s="191"/>
    </row>
    <row r="411" spans="1:7" x14ac:dyDescent="0.2">
      <c r="A411" s="191"/>
      <c r="B411" s="191"/>
      <c r="C411" s="191"/>
      <c r="D411" s="191"/>
      <c r="E411" s="191"/>
      <c r="F411" s="191"/>
      <c r="G411" s="191"/>
    </row>
    <row r="412" spans="1:7" x14ac:dyDescent="0.2">
      <c r="A412" s="191"/>
      <c r="B412" s="191"/>
      <c r="C412" s="191"/>
      <c r="D412" s="191"/>
      <c r="E412" s="191"/>
      <c r="F412" s="191"/>
      <c r="G412" s="191"/>
    </row>
    <row r="413" spans="1:7" x14ac:dyDescent="0.2">
      <c r="A413" s="191"/>
      <c r="B413" s="191"/>
      <c r="C413" s="191"/>
      <c r="D413" s="191"/>
      <c r="E413" s="191"/>
      <c r="F413" s="191"/>
      <c r="G413" s="191"/>
    </row>
    <row r="414" spans="1:7" x14ac:dyDescent="0.2">
      <c r="A414" s="191"/>
      <c r="B414" s="191"/>
      <c r="C414" s="191"/>
      <c r="D414" s="191"/>
      <c r="E414" s="191"/>
      <c r="F414" s="191"/>
      <c r="G414" s="191"/>
    </row>
    <row r="415" spans="1:7" x14ac:dyDescent="0.2">
      <c r="A415" s="191"/>
      <c r="B415" s="191"/>
      <c r="C415" s="191"/>
      <c r="D415" s="191"/>
      <c r="E415" s="191"/>
      <c r="F415" s="191"/>
      <c r="G415" s="191"/>
    </row>
    <row r="416" spans="1:7" x14ac:dyDescent="0.2">
      <c r="A416" s="191"/>
      <c r="B416" s="191"/>
      <c r="C416" s="191"/>
      <c r="D416" s="191"/>
      <c r="E416" s="191"/>
      <c r="F416" s="191"/>
      <c r="G416" s="191"/>
    </row>
    <row r="417" spans="1:7" x14ac:dyDescent="0.2">
      <c r="A417" s="191"/>
      <c r="B417" s="191"/>
      <c r="C417" s="191"/>
      <c r="D417" s="191"/>
      <c r="E417" s="191"/>
      <c r="F417" s="191"/>
      <c r="G417" s="191"/>
    </row>
    <row r="418" spans="1:7" x14ac:dyDescent="0.2">
      <c r="A418" s="191"/>
      <c r="B418" s="191"/>
      <c r="C418" s="191"/>
      <c r="D418" s="191"/>
      <c r="E418" s="191"/>
      <c r="F418" s="191"/>
      <c r="G418" s="191"/>
    </row>
    <row r="419" spans="1:7" x14ac:dyDescent="0.2">
      <c r="A419" s="191"/>
      <c r="B419" s="191"/>
      <c r="C419" s="191"/>
      <c r="D419" s="191"/>
      <c r="E419" s="191"/>
      <c r="F419" s="191"/>
      <c r="G419" s="191"/>
    </row>
    <row r="420" spans="1:7" x14ac:dyDescent="0.2">
      <c r="A420" s="191"/>
      <c r="B420" s="191"/>
      <c r="C420" s="191"/>
      <c r="D420" s="191"/>
      <c r="E420" s="191"/>
      <c r="F420" s="191"/>
      <c r="G420" s="191"/>
    </row>
    <row r="421" spans="1:7" x14ac:dyDescent="0.2">
      <c r="A421" s="191"/>
      <c r="B421" s="191"/>
      <c r="C421" s="191"/>
      <c r="D421" s="191"/>
      <c r="E421" s="191"/>
      <c r="F421" s="191"/>
      <c r="G421" s="191"/>
    </row>
    <row r="422" spans="1:7" x14ac:dyDescent="0.2">
      <c r="A422" s="191"/>
      <c r="B422" s="191"/>
      <c r="C422" s="191"/>
      <c r="D422" s="191"/>
      <c r="E422" s="191"/>
      <c r="F422" s="191"/>
      <c r="G422" s="191"/>
    </row>
    <row r="423" spans="1:7" x14ac:dyDescent="0.2">
      <c r="A423" s="191"/>
      <c r="B423" s="191"/>
      <c r="C423" s="191"/>
      <c r="D423" s="191"/>
      <c r="E423" s="191"/>
      <c r="F423" s="191"/>
      <c r="G423" s="191"/>
    </row>
    <row r="424" spans="1:7" x14ac:dyDescent="0.2">
      <c r="A424" s="191"/>
      <c r="B424" s="191"/>
      <c r="C424" s="191"/>
      <c r="D424" s="191"/>
      <c r="E424" s="191"/>
      <c r="F424" s="191"/>
      <c r="G424" s="191"/>
    </row>
    <row r="425" spans="1:7" x14ac:dyDescent="0.2">
      <c r="A425" s="191"/>
      <c r="B425" s="191"/>
      <c r="C425" s="191"/>
      <c r="D425" s="191"/>
      <c r="E425" s="191"/>
      <c r="F425" s="191"/>
      <c r="G425" s="191"/>
    </row>
    <row r="426" spans="1:7" x14ac:dyDescent="0.2">
      <c r="A426" s="191"/>
      <c r="B426" s="191"/>
      <c r="C426" s="191"/>
      <c r="D426" s="191"/>
      <c r="E426" s="191"/>
      <c r="F426" s="191"/>
      <c r="G426" s="191"/>
    </row>
    <row r="427" spans="1:7" x14ac:dyDescent="0.2">
      <c r="A427" s="191"/>
      <c r="B427" s="191"/>
      <c r="C427" s="191"/>
      <c r="D427" s="191"/>
      <c r="E427" s="191"/>
      <c r="F427" s="191"/>
      <c r="G427" s="191"/>
    </row>
    <row r="428" spans="1:7" x14ac:dyDescent="0.2">
      <c r="A428" s="191"/>
      <c r="B428" s="191"/>
      <c r="C428" s="191"/>
      <c r="D428" s="191"/>
      <c r="E428" s="191"/>
      <c r="F428" s="191"/>
      <c r="G428" s="191"/>
    </row>
    <row r="429" spans="1:7" x14ac:dyDescent="0.2">
      <c r="A429" s="191"/>
      <c r="B429" s="191"/>
      <c r="C429" s="191"/>
      <c r="D429" s="191"/>
      <c r="E429" s="191"/>
      <c r="F429" s="191"/>
      <c r="G429" s="191"/>
    </row>
    <row r="430" spans="1:7" x14ac:dyDescent="0.2">
      <c r="A430" s="191"/>
      <c r="B430" s="191"/>
      <c r="C430" s="191"/>
      <c r="D430" s="191"/>
      <c r="E430" s="191"/>
      <c r="F430" s="191"/>
      <c r="G430" s="191"/>
    </row>
    <row r="431" spans="1:7" x14ac:dyDescent="0.2">
      <c r="A431" s="191"/>
      <c r="B431" s="191"/>
      <c r="C431" s="191"/>
      <c r="D431" s="191"/>
      <c r="E431" s="191"/>
      <c r="F431" s="191"/>
      <c r="G431" s="191"/>
    </row>
  </sheetData>
  <phoneticPr fontId="4" type="noConversion"/>
  <dataValidations disablePrompts="1" xWindow="471" yWindow="560" count="9">
    <dataValidation type="list" allowBlank="1" showInputMessage="1" showErrorMessage="1" sqref="H48:H49 H60:H61 H54:H55" xr:uid="{B2725EAA-9F17-49A2-9B05-DF81A7EB62CC}">
      <formula1>"Yes, No"</formula1>
    </dataValidation>
    <dataValidation type="list" allowBlank="1" showInputMessage="1" showErrorMessage="1" sqref="C7:C36" xr:uid="{7E9407A9-E33C-40F8-B43D-3910F030A067}">
      <formula1>"A,R,C"</formula1>
    </dataValidation>
    <dataValidation type="list" errorStyle="warning" allowBlank="1" showInputMessage="1" showErrorMessage="1" errorTitle="Warning" error="This Position is not part of the standard list Select Yes to continue." sqref="F7:F36" xr:uid="{E48A3973-C840-4364-8112-EA8700BAD21E}">
      <formula1>Duty_List</formula1>
    </dataValidation>
    <dataValidation type="list" allowBlank="1" showInputMessage="1" showErrorMessage="1" sqref="E7:E36" xr:uid="{365F14BD-42A0-46C5-8048-C2CF47E4FBAA}">
      <formula1>Paygrade</formula1>
    </dataValidation>
    <dataValidation type="list" allowBlank="1" showInputMessage="1" showErrorMessage="1" prompt="click on arrow for a drop down list" sqref="A66:A68" xr:uid="{AA54C90D-EE24-4B33-BE38-CD5EF0AEF74B}">
      <formula1>Equip_List</formula1>
    </dataValidation>
    <dataValidation type="list" allowBlank="1" showInputMessage="1" showErrorMessage="1" prompt="click on arrow for a drop down list" sqref="A60:A61" xr:uid="{C39FA5F1-7F25-484B-BDD0-A9B089F90462}">
      <formula1>Cutter_Type</formula1>
    </dataValidation>
    <dataValidation type="list" allowBlank="1" showInputMessage="1" showErrorMessage="1" prompt="click on arrow for a drop down list" sqref="A54:A55" xr:uid="{90CF2343-AFCA-4402-8F70-E8C3996C3C75}">
      <formula1>Boat_Type</formula1>
    </dataValidation>
    <dataValidation type="list" allowBlank="1" showInputMessage="1" showErrorMessage="1" sqref="A48:A49" xr:uid="{EB942576-B67C-4573-B7D4-077297572947}">
      <formula1>Air_Type</formula1>
    </dataValidation>
    <dataValidation type="list" allowBlank="1" showInputMessage="1" showErrorMessage="1" sqref="A41:A43" xr:uid="{9C3EB2C9-426F-4A73-BCF5-39F4EA80DDF6}">
      <formula1>Vehicle_Type</formula1>
    </dataValidation>
  </dataValidations>
  <pageMargins left="0.7" right="0.7" top="0.75" bottom="0.75" header="0.3" footer="0.3"/>
  <pageSetup scale="69" fitToHeight="0" orientation="portrait" r:id="rId1"/>
  <headerFooter alignWithMargins="0">
    <oddFooter>&amp;C&amp;P</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R436"/>
  <sheetViews>
    <sheetView showGridLines="0" zoomScaleNormal="100" workbookViewId="0"/>
  </sheetViews>
  <sheetFormatPr defaultColWidth="9.140625" defaultRowHeight="12.75" x14ac:dyDescent="0.2"/>
  <cols>
    <col min="1" max="1" width="24.7109375" style="6" customWidth="1"/>
    <col min="2" max="2" width="15.28515625" style="5" bestFit="1" customWidth="1"/>
    <col min="3" max="3" width="8" style="6" customWidth="1"/>
    <col min="4" max="4" width="16.28515625" style="6" customWidth="1"/>
    <col min="5" max="5" width="8.7109375" style="6" bestFit="1" customWidth="1"/>
    <col min="6" max="6" width="12.7109375" style="6" customWidth="1"/>
    <col min="7" max="7" width="12" style="6" customWidth="1"/>
    <col min="8" max="8" width="12.7109375" style="6" customWidth="1"/>
    <col min="9" max="9" width="12.7109375" style="5" customWidth="1"/>
    <col min="10" max="16384" width="9.140625" style="5"/>
  </cols>
  <sheetData>
    <row r="1" spans="1:10" x14ac:dyDescent="0.2">
      <c r="A1" s="72" t="s">
        <v>119</v>
      </c>
      <c r="B1" s="85" t="str">
        <f>'Daily Summary'!J2</f>
        <v>UCGPXXXXXX</v>
      </c>
      <c r="D1" s="5"/>
      <c r="F1" s="12" t="s">
        <v>259</v>
      </c>
      <c r="G1" s="87" t="str">
        <f>'Daily Summary'!A1</f>
        <v>F/V StillaFloat</v>
      </c>
    </row>
    <row r="2" spans="1:10" x14ac:dyDescent="0.2">
      <c r="A2" s="30"/>
      <c r="B2" s="30"/>
      <c r="C2" s="30"/>
      <c r="D2" s="5"/>
      <c r="E2" s="30"/>
      <c r="F2" s="5"/>
      <c r="G2" s="30"/>
      <c r="H2" s="5"/>
    </row>
    <row r="3" spans="1:10" x14ac:dyDescent="0.2">
      <c r="A3" s="30"/>
      <c r="B3" s="30"/>
      <c r="C3" s="30"/>
      <c r="D3" s="5"/>
      <c r="E3" s="30"/>
      <c r="F3" s="5"/>
      <c r="G3" s="30"/>
      <c r="H3" s="5"/>
    </row>
    <row r="4" spans="1:10" ht="13.5" thickBot="1" x14ac:dyDescent="0.25">
      <c r="A4" s="12" t="s">
        <v>188</v>
      </c>
      <c r="B4" s="86">
        <f>'day1'!B4+1</f>
        <v>45201</v>
      </c>
      <c r="C4" s="30"/>
      <c r="D4" s="44"/>
      <c r="E4" s="44"/>
      <c r="F4" s="12" t="s">
        <v>311</v>
      </c>
      <c r="G4" s="70"/>
      <c r="H4" s="70"/>
      <c r="I4" s="74"/>
    </row>
    <row r="5" spans="1:10" ht="13.5" thickBot="1" x14ac:dyDescent="0.25">
      <c r="A5" s="12"/>
      <c r="B5" s="41"/>
      <c r="C5" s="30"/>
      <c r="D5" s="12"/>
      <c r="E5" s="12"/>
      <c r="F5" s="12"/>
      <c r="G5" s="40"/>
      <c r="H5" s="40"/>
      <c r="I5" s="40"/>
    </row>
    <row r="6" spans="1:10" s="190" customFormat="1" ht="11.25" x14ac:dyDescent="0.2">
      <c r="A6" s="185" t="s">
        <v>190</v>
      </c>
      <c r="B6" s="187" t="s">
        <v>236</v>
      </c>
      <c r="C6" s="187" t="s">
        <v>189</v>
      </c>
      <c r="D6" s="187" t="s">
        <v>191</v>
      </c>
      <c r="E6" s="187" t="s">
        <v>235</v>
      </c>
      <c r="F6" s="187" t="s">
        <v>192</v>
      </c>
      <c r="G6" s="187" t="s">
        <v>233</v>
      </c>
      <c r="H6" s="187" t="s">
        <v>234</v>
      </c>
      <c r="I6" s="264" t="s">
        <v>193</v>
      </c>
      <c r="J6" s="206"/>
    </row>
    <row r="7" spans="1:10" s="190" customFormat="1" ht="11.25" x14ac:dyDescent="0.2">
      <c r="A7" s="309" t="s">
        <v>409</v>
      </c>
      <c r="B7" s="310"/>
      <c r="C7" s="310"/>
      <c r="D7" s="208" t="s">
        <v>258</v>
      </c>
      <c r="E7" s="311" t="s">
        <v>30</v>
      </c>
      <c r="F7" s="210"/>
      <c r="G7" s="312">
        <v>0</v>
      </c>
      <c r="H7" s="313">
        <f>INDEX(Personnel[],MATCH(E7,Paygrade,0),2)</f>
        <v>38</v>
      </c>
      <c r="I7" s="314">
        <f>(G7*H7)</f>
        <v>0</v>
      </c>
    </row>
    <row r="8" spans="1:10" s="190" customFormat="1" ht="11.25" x14ac:dyDescent="0.2">
      <c r="A8" s="309" t="s">
        <v>409</v>
      </c>
      <c r="B8" s="207"/>
      <c r="C8" s="310"/>
      <c r="D8" s="208" t="s">
        <v>258</v>
      </c>
      <c r="E8" s="209" t="s">
        <v>32</v>
      </c>
      <c r="F8" s="210"/>
      <c r="G8" s="210">
        <v>0</v>
      </c>
      <c r="H8" s="313">
        <f>INDEX(Personnel[],MATCH(E8,Paygrade,0),2)</f>
        <v>52</v>
      </c>
      <c r="I8" s="212">
        <f t="shared" ref="I8:I36" si="0">(G8*H8)</f>
        <v>0</v>
      </c>
    </row>
    <row r="9" spans="1:10" s="190" customFormat="1" ht="11.25" x14ac:dyDescent="0.2">
      <c r="A9" s="309" t="s">
        <v>409</v>
      </c>
      <c r="B9" s="207"/>
      <c r="C9" s="310"/>
      <c r="D9" s="208" t="s">
        <v>258</v>
      </c>
      <c r="E9" s="209" t="s">
        <v>34</v>
      </c>
      <c r="F9" s="210"/>
      <c r="G9" s="210">
        <v>0</v>
      </c>
      <c r="H9" s="313">
        <f>INDEX(Personnel[],MATCH(E9,Paygrade,0),2)</f>
        <v>58</v>
      </c>
      <c r="I9" s="212">
        <f t="shared" si="0"/>
        <v>0</v>
      </c>
    </row>
    <row r="10" spans="1:10" s="190" customFormat="1" ht="11.25" x14ac:dyDescent="0.2">
      <c r="A10" s="309" t="s">
        <v>409</v>
      </c>
      <c r="B10" s="207"/>
      <c r="C10" s="310"/>
      <c r="D10" s="208" t="s">
        <v>258</v>
      </c>
      <c r="E10" s="209" t="s">
        <v>36</v>
      </c>
      <c r="F10" s="210"/>
      <c r="G10" s="210">
        <v>0</v>
      </c>
      <c r="H10" s="313">
        <f>INDEX(Personnel[],MATCH(E10,Paygrade,0),2)</f>
        <v>72</v>
      </c>
      <c r="I10" s="212">
        <f t="shared" si="0"/>
        <v>0</v>
      </c>
    </row>
    <row r="11" spans="1:10" s="190" customFormat="1" ht="11.25" x14ac:dyDescent="0.2">
      <c r="A11" s="309" t="s">
        <v>409</v>
      </c>
      <c r="B11" s="207"/>
      <c r="C11" s="310"/>
      <c r="D11" s="208" t="s">
        <v>258</v>
      </c>
      <c r="E11" s="209" t="s">
        <v>38</v>
      </c>
      <c r="F11" s="210"/>
      <c r="G11" s="210">
        <v>0</v>
      </c>
      <c r="H11" s="313">
        <f>INDEX(Personnel[],MATCH(E11,Paygrade,0),2)</f>
        <v>87</v>
      </c>
      <c r="I11" s="212">
        <f t="shared" si="0"/>
        <v>0</v>
      </c>
    </row>
    <row r="12" spans="1:10" s="190" customFormat="1" ht="11.25" x14ac:dyDescent="0.2">
      <c r="A12" s="309" t="s">
        <v>409</v>
      </c>
      <c r="B12" s="207"/>
      <c r="C12" s="310"/>
      <c r="D12" s="208" t="s">
        <v>258</v>
      </c>
      <c r="E12" s="209" t="s">
        <v>40</v>
      </c>
      <c r="F12" s="210"/>
      <c r="G12" s="210">
        <v>0</v>
      </c>
      <c r="H12" s="313">
        <f>INDEX(Personnel[],MATCH(E12,Paygrade,0),2)</f>
        <v>100</v>
      </c>
      <c r="I12" s="212">
        <f t="shared" si="0"/>
        <v>0</v>
      </c>
    </row>
    <row r="13" spans="1:10" s="190" customFormat="1" ht="11.25" x14ac:dyDescent="0.2">
      <c r="A13" s="309" t="s">
        <v>409</v>
      </c>
      <c r="B13" s="207"/>
      <c r="C13" s="310"/>
      <c r="D13" s="208" t="s">
        <v>258</v>
      </c>
      <c r="E13" s="209" t="s">
        <v>41</v>
      </c>
      <c r="F13" s="210"/>
      <c r="G13" s="210">
        <v>0</v>
      </c>
      <c r="H13" s="313">
        <f>INDEX(Personnel[],MATCH(E13,Paygrade,0),2)</f>
        <v>112</v>
      </c>
      <c r="I13" s="212">
        <f t="shared" si="0"/>
        <v>0</v>
      </c>
    </row>
    <row r="14" spans="1:10" s="190" customFormat="1" ht="11.25" x14ac:dyDescent="0.2">
      <c r="A14" s="309" t="s">
        <v>409</v>
      </c>
      <c r="B14" s="207"/>
      <c r="C14" s="310"/>
      <c r="D14" s="208" t="s">
        <v>258</v>
      </c>
      <c r="E14" s="209" t="s">
        <v>42</v>
      </c>
      <c r="F14" s="210"/>
      <c r="G14" s="210">
        <v>0</v>
      </c>
      <c r="H14" s="313">
        <f>INDEX(Personnel[],MATCH(E14,Paygrade,0),2)</f>
        <v>123</v>
      </c>
      <c r="I14" s="212">
        <f t="shared" si="0"/>
        <v>0</v>
      </c>
    </row>
    <row r="15" spans="1:10" s="190" customFormat="1" ht="11.25" x14ac:dyDescent="0.2">
      <c r="A15" s="309" t="s">
        <v>409</v>
      </c>
      <c r="B15" s="207"/>
      <c r="C15" s="310"/>
      <c r="D15" s="208" t="s">
        <v>258</v>
      </c>
      <c r="E15" s="209" t="s">
        <v>43</v>
      </c>
      <c r="F15" s="210"/>
      <c r="G15" s="210">
        <v>0</v>
      </c>
      <c r="H15" s="313">
        <f>INDEX(Personnel[],MATCH(E15,Paygrade,0),2)</f>
        <v>141</v>
      </c>
      <c r="I15" s="212">
        <f t="shared" si="0"/>
        <v>0</v>
      </c>
    </row>
    <row r="16" spans="1:10" s="190" customFormat="1" ht="11.25" x14ac:dyDescent="0.2">
      <c r="A16" s="309" t="s">
        <v>409</v>
      </c>
      <c r="B16" s="207"/>
      <c r="C16" s="310"/>
      <c r="D16" s="208" t="s">
        <v>258</v>
      </c>
      <c r="E16" s="209" t="s">
        <v>44</v>
      </c>
      <c r="F16" s="210"/>
      <c r="G16" s="210">
        <v>0</v>
      </c>
      <c r="H16" s="313">
        <f>INDEX(Personnel[],MATCH(E16,Paygrade,0),2)</f>
        <v>172</v>
      </c>
      <c r="I16" s="212">
        <f t="shared" si="0"/>
        <v>0</v>
      </c>
    </row>
    <row r="17" spans="1:9" s="190" customFormat="1" ht="11.25" x14ac:dyDescent="0.2">
      <c r="A17" s="309" t="s">
        <v>409</v>
      </c>
      <c r="B17" s="207"/>
      <c r="C17" s="310"/>
      <c r="D17" s="208" t="s">
        <v>258</v>
      </c>
      <c r="E17" s="209" t="s">
        <v>9</v>
      </c>
      <c r="F17" s="210"/>
      <c r="G17" s="210">
        <v>0</v>
      </c>
      <c r="H17" s="313">
        <f>INDEX(Personnel[],MATCH(E17,Paygrade,0),2)</f>
        <v>91</v>
      </c>
      <c r="I17" s="212">
        <f t="shared" si="0"/>
        <v>0</v>
      </c>
    </row>
    <row r="18" spans="1:9" s="190" customFormat="1" ht="11.25" x14ac:dyDescent="0.2">
      <c r="A18" s="309" t="s">
        <v>409</v>
      </c>
      <c r="B18" s="207"/>
      <c r="C18" s="310"/>
      <c r="D18" s="208" t="s">
        <v>258</v>
      </c>
      <c r="E18" s="209" t="s">
        <v>10</v>
      </c>
      <c r="F18" s="210"/>
      <c r="G18" s="210">
        <v>0</v>
      </c>
      <c r="H18" s="313">
        <f>INDEX(Personnel[],MATCH(E18,Paygrade,0),2)</f>
        <v>110</v>
      </c>
      <c r="I18" s="212">
        <f t="shared" si="0"/>
        <v>0</v>
      </c>
    </row>
    <row r="19" spans="1:9" s="190" customFormat="1" ht="11.25" x14ac:dyDescent="0.2">
      <c r="A19" s="309" t="s">
        <v>409</v>
      </c>
      <c r="B19" s="207"/>
      <c r="C19" s="310"/>
      <c r="D19" s="208" t="s">
        <v>258</v>
      </c>
      <c r="E19" s="209" t="s">
        <v>12</v>
      </c>
      <c r="F19" s="210"/>
      <c r="G19" s="210">
        <v>0</v>
      </c>
      <c r="H19" s="313">
        <f>INDEX(Personnel[],MATCH(E19,Paygrade,0),2)</f>
        <v>135</v>
      </c>
      <c r="I19" s="212">
        <f t="shared" si="0"/>
        <v>0</v>
      </c>
    </row>
    <row r="20" spans="1:9" s="190" customFormat="1" ht="11.25" x14ac:dyDescent="0.2">
      <c r="A20" s="309" t="s">
        <v>409</v>
      </c>
      <c r="B20" s="207"/>
      <c r="C20" s="310"/>
      <c r="D20" s="208" t="s">
        <v>258</v>
      </c>
      <c r="E20" s="209" t="s">
        <v>14</v>
      </c>
      <c r="F20" s="210"/>
      <c r="G20" s="210">
        <v>0</v>
      </c>
      <c r="H20" s="313">
        <f>INDEX(Personnel[],MATCH(E20,Paygrade,0),2)</f>
        <v>161</v>
      </c>
      <c r="I20" s="212">
        <f t="shared" si="0"/>
        <v>0</v>
      </c>
    </row>
    <row r="21" spans="1:9" s="190" customFormat="1" ht="11.25" x14ac:dyDescent="0.2">
      <c r="A21" s="309" t="s">
        <v>409</v>
      </c>
      <c r="B21" s="207"/>
      <c r="C21" s="310"/>
      <c r="D21" s="208" t="s">
        <v>258</v>
      </c>
      <c r="E21" s="209" t="s">
        <v>15</v>
      </c>
      <c r="F21" s="210"/>
      <c r="G21" s="210">
        <v>0</v>
      </c>
      <c r="H21" s="313">
        <f>INDEX(Personnel[],MATCH(E21,Paygrade,0),2)</f>
        <v>179</v>
      </c>
      <c r="I21" s="212">
        <f t="shared" si="0"/>
        <v>0</v>
      </c>
    </row>
    <row r="22" spans="1:9" s="190" customFormat="1" ht="11.25" x14ac:dyDescent="0.2">
      <c r="A22" s="309" t="s">
        <v>409</v>
      </c>
      <c r="B22" s="207"/>
      <c r="C22" s="310"/>
      <c r="D22" s="208" t="s">
        <v>258</v>
      </c>
      <c r="E22" s="209" t="s">
        <v>16</v>
      </c>
      <c r="F22" s="210"/>
      <c r="G22" s="210">
        <v>0</v>
      </c>
      <c r="H22" s="313">
        <f>INDEX(Personnel[],MATCH(E22,Paygrade,0),2)</f>
        <v>208</v>
      </c>
      <c r="I22" s="212">
        <f t="shared" si="0"/>
        <v>0</v>
      </c>
    </row>
    <row r="23" spans="1:9" s="190" customFormat="1" ht="11.25" x14ac:dyDescent="0.2">
      <c r="A23" s="309" t="s">
        <v>409</v>
      </c>
      <c r="B23" s="207"/>
      <c r="C23" s="310"/>
      <c r="D23" s="208" t="s">
        <v>258</v>
      </c>
      <c r="E23" s="209" t="s">
        <v>17</v>
      </c>
      <c r="F23" s="210"/>
      <c r="G23" s="210">
        <v>0</v>
      </c>
      <c r="H23" s="313">
        <f>INDEX(Personnel[],MATCH(E23,Paygrade,0),2)</f>
        <v>221</v>
      </c>
      <c r="I23" s="212">
        <f t="shared" si="0"/>
        <v>0</v>
      </c>
    </row>
    <row r="24" spans="1:9" s="190" customFormat="1" ht="11.25" x14ac:dyDescent="0.2">
      <c r="A24" s="309" t="s">
        <v>409</v>
      </c>
      <c r="B24" s="207"/>
      <c r="C24" s="310"/>
      <c r="D24" s="208" t="s">
        <v>258</v>
      </c>
      <c r="E24" s="209" t="s">
        <v>18</v>
      </c>
      <c r="F24" s="210"/>
      <c r="G24" s="210">
        <v>0</v>
      </c>
      <c r="H24" s="313">
        <f>INDEX(Personnel[],MATCH(E24,Paygrade,0),2)</f>
        <v>242</v>
      </c>
      <c r="I24" s="212">
        <f t="shared" si="0"/>
        <v>0</v>
      </c>
    </row>
    <row r="25" spans="1:9" s="190" customFormat="1" ht="11.25" x14ac:dyDescent="0.2">
      <c r="A25" s="309" t="s">
        <v>409</v>
      </c>
      <c r="B25" s="207"/>
      <c r="C25" s="310"/>
      <c r="D25" s="208" t="s">
        <v>258</v>
      </c>
      <c r="E25" s="209" t="s">
        <v>19</v>
      </c>
      <c r="F25" s="210"/>
      <c r="G25" s="210">
        <v>0</v>
      </c>
      <c r="H25" s="313">
        <f>INDEX(Personnel[],MATCH(E25,Paygrade,0),2)</f>
        <v>265</v>
      </c>
      <c r="I25" s="212">
        <f t="shared" si="0"/>
        <v>0</v>
      </c>
    </row>
    <row r="26" spans="1:9" s="190" customFormat="1" ht="11.25" x14ac:dyDescent="0.2">
      <c r="A26" s="309" t="s">
        <v>409</v>
      </c>
      <c r="B26" s="207"/>
      <c r="C26" s="310"/>
      <c r="D26" s="208" t="s">
        <v>258</v>
      </c>
      <c r="E26" s="209" t="s">
        <v>21</v>
      </c>
      <c r="F26" s="210"/>
      <c r="G26" s="210">
        <v>0</v>
      </c>
      <c r="H26" s="313">
        <f>INDEX(Personnel[],MATCH(E26,Paygrade,0),2)</f>
        <v>263</v>
      </c>
      <c r="I26" s="212">
        <f t="shared" si="0"/>
        <v>0</v>
      </c>
    </row>
    <row r="27" spans="1:9" s="190" customFormat="1" ht="11.25" x14ac:dyDescent="0.2">
      <c r="A27" s="309" t="s">
        <v>409</v>
      </c>
      <c r="B27" s="207"/>
      <c r="C27" s="310"/>
      <c r="D27" s="208" t="s">
        <v>258</v>
      </c>
      <c r="E27" s="209" t="s">
        <v>29</v>
      </c>
      <c r="F27" s="210"/>
      <c r="G27" s="210">
        <v>0</v>
      </c>
      <c r="H27" s="313">
        <f>INDEX(Personnel[],MATCH(E27,Paygrade,0),2)</f>
        <v>122</v>
      </c>
      <c r="I27" s="212">
        <f t="shared" si="0"/>
        <v>0</v>
      </c>
    </row>
    <row r="28" spans="1:9" s="190" customFormat="1" ht="11.25" x14ac:dyDescent="0.2">
      <c r="A28" s="309" t="s">
        <v>409</v>
      </c>
      <c r="B28" s="207"/>
      <c r="C28" s="310"/>
      <c r="D28" s="208" t="s">
        <v>258</v>
      </c>
      <c r="E28" s="209" t="s">
        <v>27</v>
      </c>
      <c r="F28" s="210"/>
      <c r="G28" s="210">
        <v>0</v>
      </c>
      <c r="H28" s="313">
        <f>INDEX(Personnel[],MATCH(E28,Paygrade,0),2)</f>
        <v>136</v>
      </c>
      <c r="I28" s="212">
        <f t="shared" si="0"/>
        <v>0</v>
      </c>
    </row>
    <row r="29" spans="1:9" s="190" customFormat="1" ht="11.25" x14ac:dyDescent="0.2">
      <c r="A29" s="309" t="s">
        <v>409</v>
      </c>
      <c r="B29" s="207"/>
      <c r="C29" s="310"/>
      <c r="D29" s="208" t="s">
        <v>258</v>
      </c>
      <c r="E29" s="209" t="s">
        <v>25</v>
      </c>
      <c r="F29" s="210"/>
      <c r="G29" s="210">
        <v>0</v>
      </c>
      <c r="H29" s="313">
        <f>INDEX(Personnel[],MATCH(E29,Paygrade,0),2)</f>
        <v>154</v>
      </c>
      <c r="I29" s="212">
        <f t="shared" si="0"/>
        <v>0</v>
      </c>
    </row>
    <row r="30" spans="1:9" s="190" customFormat="1" ht="11.25" x14ac:dyDescent="0.2">
      <c r="A30" s="309" t="s">
        <v>409</v>
      </c>
      <c r="B30" s="207"/>
      <c r="C30" s="310"/>
      <c r="D30" s="208" t="s">
        <v>258</v>
      </c>
      <c r="E30" s="209" t="s">
        <v>45</v>
      </c>
      <c r="F30" s="210"/>
      <c r="G30" s="210">
        <v>0</v>
      </c>
      <c r="H30" s="313">
        <f>INDEX(Personnel[],MATCH(E30,Paygrade,0),2)</f>
        <v>35</v>
      </c>
      <c r="I30" s="212">
        <f t="shared" si="0"/>
        <v>0</v>
      </c>
    </row>
    <row r="31" spans="1:9" s="190" customFormat="1" ht="11.25" x14ac:dyDescent="0.2">
      <c r="A31" s="309" t="s">
        <v>409</v>
      </c>
      <c r="B31" s="207"/>
      <c r="C31" s="310"/>
      <c r="D31" s="208" t="s">
        <v>258</v>
      </c>
      <c r="E31" s="209" t="s">
        <v>46</v>
      </c>
      <c r="F31" s="210"/>
      <c r="G31" s="210">
        <v>0</v>
      </c>
      <c r="H31" s="313">
        <f>INDEX(Personnel[],MATCH(E31,Paygrade,0),2)</f>
        <v>38</v>
      </c>
      <c r="I31" s="212">
        <f t="shared" si="0"/>
        <v>0</v>
      </c>
    </row>
    <row r="32" spans="1:9" s="190" customFormat="1" ht="11.25" x14ac:dyDescent="0.2">
      <c r="A32" s="309" t="s">
        <v>409</v>
      </c>
      <c r="B32" s="207"/>
      <c r="C32" s="310"/>
      <c r="D32" s="208" t="s">
        <v>258</v>
      </c>
      <c r="E32" s="209" t="s">
        <v>47</v>
      </c>
      <c r="F32" s="210"/>
      <c r="G32" s="210">
        <v>0</v>
      </c>
      <c r="H32" s="313">
        <f>INDEX(Personnel[],MATCH(E32,Paygrade,0),2)</f>
        <v>44</v>
      </c>
      <c r="I32" s="212">
        <f t="shared" si="0"/>
        <v>0</v>
      </c>
    </row>
    <row r="33" spans="1:18" s="190" customFormat="1" ht="11.25" x14ac:dyDescent="0.2">
      <c r="A33" s="309" t="s">
        <v>409</v>
      </c>
      <c r="B33" s="207"/>
      <c r="C33" s="310"/>
      <c r="D33" s="208" t="s">
        <v>258</v>
      </c>
      <c r="E33" s="209" t="s">
        <v>48</v>
      </c>
      <c r="F33" s="210"/>
      <c r="G33" s="210">
        <v>0</v>
      </c>
      <c r="H33" s="313">
        <f>INDEX(Personnel[],MATCH(E33,Paygrade,0),2)</f>
        <v>47</v>
      </c>
      <c r="I33" s="212">
        <f t="shared" si="0"/>
        <v>0</v>
      </c>
    </row>
    <row r="34" spans="1:18" s="190" customFormat="1" ht="11.25" x14ac:dyDescent="0.2">
      <c r="A34" s="309" t="s">
        <v>409</v>
      </c>
      <c r="B34" s="207"/>
      <c r="C34" s="310"/>
      <c r="D34" s="208" t="s">
        <v>258</v>
      </c>
      <c r="E34" s="209" t="s">
        <v>49</v>
      </c>
      <c r="F34" s="210"/>
      <c r="G34" s="210">
        <v>0</v>
      </c>
      <c r="H34" s="313">
        <f>INDEX(Personnel[],MATCH(E34,Paygrade,0),2)</f>
        <v>53</v>
      </c>
      <c r="I34" s="212">
        <f t="shared" si="0"/>
        <v>0</v>
      </c>
    </row>
    <row r="35" spans="1:18" s="190" customFormat="1" ht="11.25" x14ac:dyDescent="0.2">
      <c r="A35" s="309" t="s">
        <v>409</v>
      </c>
      <c r="B35" s="207"/>
      <c r="C35" s="310"/>
      <c r="D35" s="208" t="s">
        <v>258</v>
      </c>
      <c r="E35" s="209" t="s">
        <v>50</v>
      </c>
      <c r="F35" s="210"/>
      <c r="G35" s="210">
        <v>0</v>
      </c>
      <c r="H35" s="313">
        <f>INDEX(Personnel[],MATCH(E35,Paygrade,0),2)</f>
        <v>61</v>
      </c>
      <c r="I35" s="212">
        <f t="shared" si="0"/>
        <v>0</v>
      </c>
    </row>
    <row r="36" spans="1:18" s="190" customFormat="1" ht="11.25" x14ac:dyDescent="0.2">
      <c r="A36" s="309" t="s">
        <v>409</v>
      </c>
      <c r="B36" s="207"/>
      <c r="C36" s="310"/>
      <c r="D36" s="208" t="s">
        <v>258</v>
      </c>
      <c r="E36" s="209" t="s">
        <v>51</v>
      </c>
      <c r="F36" s="210"/>
      <c r="G36" s="210">
        <v>0</v>
      </c>
      <c r="H36" s="313">
        <f>INDEX(Personnel[],MATCH(E36,Paygrade,0),2)</f>
        <v>62</v>
      </c>
      <c r="I36" s="212">
        <f t="shared" si="0"/>
        <v>0</v>
      </c>
    </row>
    <row r="37" spans="1:18" s="190" customFormat="1" ht="12" thickBot="1" x14ac:dyDescent="0.25">
      <c r="A37" s="213"/>
      <c r="B37" s="214"/>
      <c r="C37" s="214"/>
      <c r="D37" s="215"/>
      <c r="E37" s="216"/>
      <c r="F37" s="216"/>
      <c r="G37" s="217"/>
      <c r="H37" s="218"/>
      <c r="I37" s="219"/>
    </row>
    <row r="38" spans="1:18" s="190" customFormat="1" ht="12" thickBot="1" x14ac:dyDescent="0.25">
      <c r="A38" s="220"/>
      <c r="B38" s="220"/>
      <c r="C38" s="221" t="s">
        <v>194</v>
      </c>
      <c r="D38" s="222"/>
      <c r="E38" s="222"/>
      <c r="F38" s="222"/>
      <c r="G38" s="223"/>
      <c r="H38" s="224"/>
      <c r="I38" s="225">
        <f>SUM(I7:I36)</f>
        <v>0</v>
      </c>
    </row>
    <row r="39" spans="1:18" s="190" customFormat="1" ht="12" thickBot="1" x14ac:dyDescent="0.25">
      <c r="A39" s="220"/>
      <c r="B39" s="220"/>
      <c r="C39" s="226"/>
      <c r="D39" s="226"/>
      <c r="E39" s="226"/>
      <c r="F39" s="226"/>
      <c r="G39" s="227"/>
      <c r="I39" s="227"/>
    </row>
    <row r="40" spans="1:18" s="190" customFormat="1" ht="11.25" x14ac:dyDescent="0.2">
      <c r="A40" s="185" t="s">
        <v>211</v>
      </c>
      <c r="B40" s="187" t="s">
        <v>303</v>
      </c>
      <c r="C40" s="187" t="s">
        <v>241</v>
      </c>
      <c r="D40" s="187" t="s">
        <v>239</v>
      </c>
      <c r="E40" s="187" t="s">
        <v>240</v>
      </c>
      <c r="F40" s="187" t="s">
        <v>320</v>
      </c>
      <c r="G40" s="193" t="s">
        <v>141</v>
      </c>
    </row>
    <row r="41" spans="1:18" s="190" customFormat="1" x14ac:dyDescent="0.2">
      <c r="A41" s="228" t="s">
        <v>244</v>
      </c>
      <c r="B41" s="229"/>
      <c r="C41" s="230">
        <v>0</v>
      </c>
      <c r="D41" s="336">
        <f>INDEX(Vehicle[],MATCH(A41,Vehicle_Type,0),3)</f>
        <v>9.84</v>
      </c>
      <c r="E41" s="230">
        <v>0</v>
      </c>
      <c r="F41" s="337">
        <f>INDEX(Vehicle[],MATCH(A41,Vehicle_Type,0),2)</f>
        <v>0.16</v>
      </c>
      <c r="G41" s="231">
        <f>C41*D41+E41*F41</f>
        <v>0</v>
      </c>
      <c r="M41"/>
      <c r="N41"/>
      <c r="O41"/>
      <c r="P41"/>
      <c r="Q41"/>
      <c r="R41"/>
    </row>
    <row r="42" spans="1:18" s="190" customFormat="1" x14ac:dyDescent="0.2">
      <c r="A42" s="228" t="s">
        <v>242</v>
      </c>
      <c r="B42" s="229"/>
      <c r="C42" s="230">
        <v>0</v>
      </c>
      <c r="D42" s="336">
        <f>INDEX(Vehicle[],MATCH(A42,Vehicle_Type,0),3)</f>
        <v>9.16</v>
      </c>
      <c r="E42" s="230">
        <v>0</v>
      </c>
      <c r="F42" s="337">
        <f>INDEX(Vehicle[],MATCH(A42,Vehicle_Type,0),2)</f>
        <v>0.13</v>
      </c>
      <c r="G42" s="231">
        <f t="shared" ref="G42:G43" si="1">C42*D42+E42*F42</f>
        <v>0</v>
      </c>
      <c r="M42"/>
      <c r="N42"/>
      <c r="O42"/>
      <c r="P42"/>
      <c r="Q42"/>
      <c r="R42"/>
    </row>
    <row r="43" spans="1:18" s="190" customFormat="1" x14ac:dyDescent="0.2">
      <c r="A43" s="228" t="s">
        <v>243</v>
      </c>
      <c r="B43" s="229"/>
      <c r="C43" s="230">
        <v>0</v>
      </c>
      <c r="D43" s="336">
        <f>INDEX(Vehicle[],MATCH(A43,Vehicle_Type,0),3)</f>
        <v>7.35</v>
      </c>
      <c r="E43" s="230">
        <v>0</v>
      </c>
      <c r="F43" s="337">
        <f>INDEX(Vehicle[],MATCH(A43,Vehicle_Type,0),2)</f>
        <v>0.12</v>
      </c>
      <c r="G43" s="231">
        <f t="shared" si="1"/>
        <v>0</v>
      </c>
      <c r="M43"/>
      <c r="N43"/>
      <c r="O43"/>
      <c r="P43"/>
      <c r="Q43"/>
      <c r="R43"/>
    </row>
    <row r="44" spans="1:18" s="190" customFormat="1" ht="13.5" thickBot="1" x14ac:dyDescent="0.25">
      <c r="C44" s="194"/>
      <c r="G44" s="232"/>
      <c r="M44"/>
      <c r="N44"/>
      <c r="O44"/>
      <c r="P44"/>
      <c r="Q44"/>
      <c r="R44"/>
    </row>
    <row r="45" spans="1:18" s="190" customFormat="1" ht="13.5" thickBot="1" x14ac:dyDescent="0.25">
      <c r="C45" s="221" t="s">
        <v>212</v>
      </c>
      <c r="D45" s="222"/>
      <c r="E45" s="222"/>
      <c r="F45" s="233"/>
      <c r="G45" s="234">
        <f>SUM(G41:G43)</f>
        <v>0</v>
      </c>
      <c r="H45" s="235"/>
      <c r="K45" s="191"/>
      <c r="L45" s="191"/>
      <c r="M45"/>
      <c r="N45"/>
      <c r="O45"/>
      <c r="P45"/>
      <c r="Q45"/>
      <c r="R45"/>
    </row>
    <row r="46" spans="1:18" s="190" customFormat="1" ht="13.5" thickBot="1" x14ac:dyDescent="0.25">
      <c r="C46" s="236"/>
      <c r="D46" s="236"/>
      <c r="E46" s="236"/>
      <c r="F46" s="236"/>
      <c r="G46" s="237"/>
      <c r="H46" s="238"/>
      <c r="L46" s="191"/>
      <c r="M46"/>
      <c r="N46"/>
      <c r="O46"/>
      <c r="P46"/>
      <c r="Q46"/>
      <c r="R46"/>
    </row>
    <row r="47" spans="1:18" s="190" customFormat="1" x14ac:dyDescent="0.2">
      <c r="A47" s="185" t="s">
        <v>200</v>
      </c>
      <c r="B47" s="187"/>
      <c r="C47" s="92" t="s">
        <v>201</v>
      </c>
      <c r="D47" s="187" t="s">
        <v>238</v>
      </c>
      <c r="E47" s="187" t="s">
        <v>233</v>
      </c>
      <c r="F47" s="187" t="s">
        <v>234</v>
      </c>
      <c r="G47" s="188" t="s">
        <v>141</v>
      </c>
      <c r="H47" s="189" t="s">
        <v>305</v>
      </c>
      <c r="I47" s="192"/>
      <c r="L47" s="191"/>
      <c r="M47"/>
      <c r="N47"/>
      <c r="O47"/>
      <c r="P47"/>
      <c r="Q47"/>
      <c r="R47"/>
    </row>
    <row r="48" spans="1:18" s="190" customFormat="1" x14ac:dyDescent="0.2">
      <c r="A48" s="239" t="s">
        <v>364</v>
      </c>
      <c r="B48" s="240"/>
      <c r="C48" s="89"/>
      <c r="D48" s="241" t="s">
        <v>8</v>
      </c>
      <c r="E48" s="210">
        <v>0</v>
      </c>
      <c r="F48" s="211">
        <f>INDEX(ADMIN!$A$7:$C$13,MATCH(A48,Air_Type,0),2)</f>
        <v>21111</v>
      </c>
      <c r="G48" s="242">
        <f>E48*F48</f>
        <v>0</v>
      </c>
      <c r="H48" s="243"/>
      <c r="I48" s="244"/>
      <c r="L48" s="191"/>
      <c r="M48"/>
      <c r="N48"/>
      <c r="O48"/>
      <c r="P48"/>
      <c r="Q48"/>
      <c r="R48"/>
    </row>
    <row r="49" spans="1:18" s="190" customFormat="1" x14ac:dyDescent="0.2">
      <c r="A49" s="239" t="s">
        <v>386</v>
      </c>
      <c r="B49" s="245"/>
      <c r="C49" s="89"/>
      <c r="D49" s="246" t="s">
        <v>8</v>
      </c>
      <c r="E49" s="210">
        <v>0</v>
      </c>
      <c r="F49" s="211">
        <f>INDEX(ADMIN!$A$7:$C$13,MATCH(A49,Air_Type,0),2)</f>
        <v>20921</v>
      </c>
      <c r="G49" s="247">
        <f>E49*F49</f>
        <v>0</v>
      </c>
      <c r="H49" s="243"/>
      <c r="I49" s="244"/>
      <c r="L49" s="191"/>
      <c r="M49"/>
      <c r="N49"/>
      <c r="O49"/>
      <c r="P49"/>
      <c r="Q49"/>
      <c r="R49"/>
    </row>
    <row r="50" spans="1:18" s="190" customFormat="1" ht="13.5" thickBot="1" x14ac:dyDescent="0.25">
      <c r="B50" s="245"/>
      <c r="C50" s="194"/>
      <c r="D50" s="248"/>
      <c r="G50" s="232"/>
      <c r="L50" s="191"/>
      <c r="M50"/>
      <c r="N50"/>
      <c r="O50"/>
      <c r="P50"/>
      <c r="Q50"/>
      <c r="R50"/>
    </row>
    <row r="51" spans="1:18" s="190" customFormat="1" ht="13.5" thickBot="1" x14ac:dyDescent="0.25">
      <c r="C51" s="221" t="s">
        <v>202</v>
      </c>
      <c r="D51" s="222"/>
      <c r="E51" s="222"/>
      <c r="F51" s="222"/>
      <c r="G51" s="234">
        <f>SUM(G48:G49)</f>
        <v>0</v>
      </c>
      <c r="H51" s="249"/>
      <c r="L51" s="191"/>
      <c r="M51"/>
      <c r="N51"/>
      <c r="O51"/>
      <c r="P51"/>
      <c r="Q51"/>
      <c r="R51"/>
    </row>
    <row r="52" spans="1:18" s="190" customFormat="1" ht="13.5" thickBot="1" x14ac:dyDescent="0.25">
      <c r="L52" s="191"/>
      <c r="M52"/>
      <c r="N52"/>
      <c r="O52"/>
      <c r="P52"/>
      <c r="Q52"/>
      <c r="R52"/>
    </row>
    <row r="53" spans="1:18" s="190" customFormat="1" x14ac:dyDescent="0.2">
      <c r="A53" s="185" t="s">
        <v>195</v>
      </c>
      <c r="B53" s="186"/>
      <c r="C53" s="88" t="s">
        <v>196</v>
      </c>
      <c r="D53" s="187" t="s">
        <v>238</v>
      </c>
      <c r="E53" s="187" t="s">
        <v>233</v>
      </c>
      <c r="F53" s="187" t="s">
        <v>234</v>
      </c>
      <c r="G53" s="188" t="s">
        <v>141</v>
      </c>
      <c r="H53" s="189" t="s">
        <v>305</v>
      </c>
      <c r="L53" s="191"/>
      <c r="M53" s="191"/>
      <c r="N53" s="191"/>
      <c r="O53" s="191"/>
      <c r="P53" s="191"/>
    </row>
    <row r="54" spans="1:18" s="190" customFormat="1" x14ac:dyDescent="0.2">
      <c r="A54" s="239" t="s">
        <v>362</v>
      </c>
      <c r="B54" s="240"/>
      <c r="C54" s="90"/>
      <c r="D54" s="241" t="str">
        <f>INDEX(Boats[],MATCH(A54,Boat_Type,0),3)</f>
        <v>HOURLY</v>
      </c>
      <c r="E54" s="210">
        <v>0</v>
      </c>
      <c r="F54" s="250">
        <f>INDEX(Boats[],MATCH(A54,Boat_Type,0),2)</f>
        <v>1511</v>
      </c>
      <c r="G54" s="242">
        <f>E54*F54</f>
        <v>0</v>
      </c>
      <c r="H54" s="243"/>
      <c r="L54" s="191"/>
      <c r="M54" s="191"/>
      <c r="N54" s="191"/>
      <c r="O54" s="191"/>
      <c r="P54" s="191"/>
    </row>
    <row r="55" spans="1:18" s="190" customFormat="1" x14ac:dyDescent="0.2">
      <c r="A55" s="239" t="s">
        <v>360</v>
      </c>
      <c r="B55" s="245"/>
      <c r="C55" s="91"/>
      <c r="D55" s="241" t="str">
        <f>INDEX(Boats[],MATCH(A55,Boat_Type,0),3)</f>
        <v>HOURLY</v>
      </c>
      <c r="E55" s="251">
        <v>0</v>
      </c>
      <c r="F55" s="250">
        <f>INDEX(Boats[],MATCH(A55,Boat_Type,0),2)</f>
        <v>3429</v>
      </c>
      <c r="G55" s="242">
        <f>E55*F55</f>
        <v>0</v>
      </c>
      <c r="H55" s="252"/>
      <c r="L55" s="191"/>
      <c r="M55" s="191"/>
      <c r="N55" s="191"/>
      <c r="O55" s="191"/>
      <c r="P55" s="191"/>
    </row>
    <row r="56" spans="1:18" s="190" customFormat="1" ht="13.5" thickBot="1" x14ac:dyDescent="0.25">
      <c r="A56" s="245"/>
      <c r="B56" s="245"/>
      <c r="C56" s="253"/>
      <c r="D56" s="248"/>
      <c r="E56" s="248"/>
      <c r="G56" s="254"/>
      <c r="H56" s="255"/>
      <c r="L56" s="191"/>
      <c r="M56" s="191"/>
      <c r="N56" s="191"/>
      <c r="O56" s="191"/>
      <c r="P56" s="191"/>
    </row>
    <row r="57" spans="1:18" s="190" customFormat="1" ht="12" thickBot="1" x14ac:dyDescent="0.25">
      <c r="C57" s="221" t="s">
        <v>197</v>
      </c>
      <c r="D57" s="222"/>
      <c r="E57" s="222"/>
      <c r="F57" s="222"/>
      <c r="G57" s="234">
        <f>SUM(G54:G55)</f>
        <v>0</v>
      </c>
    </row>
    <row r="58" spans="1:18" s="190" customFormat="1" ht="12" thickBot="1" x14ac:dyDescent="0.25">
      <c r="G58" s="256"/>
    </row>
    <row r="59" spans="1:18" s="190" customFormat="1" ht="11.25" x14ac:dyDescent="0.2">
      <c r="A59" s="185" t="s">
        <v>198</v>
      </c>
      <c r="B59" s="187"/>
      <c r="C59" s="92" t="s">
        <v>304</v>
      </c>
      <c r="D59" s="187" t="s">
        <v>238</v>
      </c>
      <c r="E59" s="187" t="s">
        <v>233</v>
      </c>
      <c r="F59" s="187" t="s">
        <v>234</v>
      </c>
      <c r="G59" s="188" t="s">
        <v>141</v>
      </c>
      <c r="H59" s="189" t="s">
        <v>305</v>
      </c>
    </row>
    <row r="60" spans="1:18" s="190" customFormat="1" ht="11.25" x14ac:dyDescent="0.2">
      <c r="A60" s="239" t="s">
        <v>336</v>
      </c>
      <c r="B60" s="240"/>
      <c r="C60" s="90"/>
      <c r="D60" s="241" t="str">
        <f>INDEX(Cutters[],MATCH(A60,Cutter_Type,0),3)</f>
        <v>HOURLY</v>
      </c>
      <c r="E60" s="210">
        <v>0</v>
      </c>
      <c r="F60" s="250">
        <f>INDEX(Cutters[],MATCH(A60,Cutter_Type,0),2)</f>
        <v>32876</v>
      </c>
      <c r="G60" s="242">
        <f>E60*F60</f>
        <v>0</v>
      </c>
      <c r="H60" s="243"/>
    </row>
    <row r="61" spans="1:18" s="190" customFormat="1" ht="11.25" x14ac:dyDescent="0.2">
      <c r="A61" s="239" t="s">
        <v>347</v>
      </c>
      <c r="B61" s="240"/>
      <c r="C61" s="91"/>
      <c r="D61" s="241" t="str">
        <f>INDEX(Cutters[],MATCH(A61,Cutter_Type,0),3)</f>
        <v>HOURLY</v>
      </c>
      <c r="E61" s="210">
        <v>0</v>
      </c>
      <c r="F61" s="250">
        <f>INDEX(Cutters[],MATCH(A61,Cutter_Type,0),2)</f>
        <v>7787</v>
      </c>
      <c r="G61" s="242">
        <f>E61*F61</f>
        <v>0</v>
      </c>
      <c r="H61" s="252"/>
    </row>
    <row r="62" spans="1:18" s="190" customFormat="1" ht="12" thickBot="1" x14ac:dyDescent="0.25">
      <c r="A62" s="245"/>
      <c r="C62" s="253"/>
      <c r="G62" s="254"/>
      <c r="H62" s="245"/>
    </row>
    <row r="63" spans="1:18" s="190" customFormat="1" ht="12" thickBot="1" x14ac:dyDescent="0.25">
      <c r="C63" s="221" t="s">
        <v>199</v>
      </c>
      <c r="D63" s="222"/>
      <c r="E63" s="222"/>
      <c r="F63" s="222"/>
      <c r="G63" s="234">
        <f>SUM(G60:G61)</f>
        <v>0</v>
      </c>
    </row>
    <row r="64" spans="1:18" s="190" customFormat="1" ht="12" thickBot="1" x14ac:dyDescent="0.25">
      <c r="F64" s="320"/>
    </row>
    <row r="65" spans="1:9" s="190" customFormat="1" ht="11.25" x14ac:dyDescent="0.2">
      <c r="A65" s="185" t="s">
        <v>203</v>
      </c>
      <c r="B65" s="186"/>
      <c r="C65" s="186"/>
      <c r="D65" s="187" t="s">
        <v>238</v>
      </c>
      <c r="E65" s="187" t="s">
        <v>233</v>
      </c>
      <c r="F65" s="319" t="s">
        <v>234</v>
      </c>
      <c r="G65" s="193" t="s">
        <v>141</v>
      </c>
      <c r="H65" s="194"/>
      <c r="I65" s="192"/>
    </row>
    <row r="66" spans="1:9" s="190" customFormat="1" ht="11.25" x14ac:dyDescent="0.2">
      <c r="A66" s="239" t="s">
        <v>115</v>
      </c>
      <c r="B66" s="240"/>
      <c r="C66" s="240"/>
      <c r="D66" s="241" t="str">
        <f>INDEX(Equipment[],MATCH(A66,Equip_List,0),3)</f>
        <v>HOURLY</v>
      </c>
      <c r="E66" s="210">
        <v>0</v>
      </c>
      <c r="F66" s="250">
        <f>INDEX(Equipment[],MATCH(A66,Equip_List,0),2)</f>
        <v>15</v>
      </c>
      <c r="G66" s="231">
        <f>E66*F66</f>
        <v>0</v>
      </c>
      <c r="H66" s="217"/>
      <c r="I66" s="244"/>
    </row>
    <row r="67" spans="1:9" s="190" customFormat="1" ht="11.25" x14ac:dyDescent="0.2">
      <c r="A67" s="239" t="s">
        <v>105</v>
      </c>
      <c r="B67" s="240"/>
      <c r="C67" s="240"/>
      <c r="D67" s="241" t="str">
        <f>INDEX(Equipment[],MATCH(A67,Equip_List,0),3)</f>
        <v>HOURLY</v>
      </c>
      <c r="E67" s="210">
        <v>0</v>
      </c>
      <c r="F67" s="250">
        <f>INDEX(Equipment[],MATCH(A67,Equip_List,0),2)</f>
        <v>13</v>
      </c>
      <c r="G67" s="231">
        <f>E67*F67</f>
        <v>0</v>
      </c>
      <c r="H67" s="217"/>
      <c r="I67" s="244"/>
    </row>
    <row r="68" spans="1:9" s="190" customFormat="1" ht="11.25" x14ac:dyDescent="0.2">
      <c r="A68" s="239" t="s">
        <v>80</v>
      </c>
      <c r="B68" s="240"/>
      <c r="C68" s="245"/>
      <c r="D68" s="241" t="str">
        <f>INDEX(Equipment[],MATCH(A68,Equip_List,0),3)</f>
        <v>HOURLY</v>
      </c>
      <c r="E68" s="210">
        <v>0</v>
      </c>
      <c r="F68" s="250">
        <f>INDEX(Equipment[],MATCH(A68,Equip_List,0),2)</f>
        <v>296</v>
      </c>
      <c r="G68" s="231">
        <f>E68*F68</f>
        <v>0</v>
      </c>
      <c r="H68" s="217"/>
      <c r="I68" s="244"/>
    </row>
    <row r="69" spans="1:9" s="190" customFormat="1" ht="12" thickBot="1" x14ac:dyDescent="0.25">
      <c r="A69" s="245"/>
      <c r="C69" s="253"/>
      <c r="G69" s="254"/>
    </row>
    <row r="70" spans="1:9" s="190" customFormat="1" ht="12" thickBot="1" x14ac:dyDescent="0.25">
      <c r="C70" s="221" t="s">
        <v>204</v>
      </c>
      <c r="D70" s="222"/>
      <c r="E70" s="222"/>
      <c r="F70" s="222"/>
      <c r="G70" s="234">
        <f>SUM(G66:G68)</f>
        <v>0</v>
      </c>
      <c r="H70" s="249"/>
    </row>
    <row r="71" spans="1:9" s="190" customFormat="1" ht="12" thickBot="1" x14ac:dyDescent="0.25">
      <c r="C71" s="226"/>
      <c r="D71" s="226"/>
      <c r="E71" s="226"/>
      <c r="F71" s="249"/>
      <c r="G71" s="249"/>
    </row>
    <row r="72" spans="1:9" s="190" customFormat="1" ht="11.25" x14ac:dyDescent="0.2">
      <c r="A72" s="185" t="s">
        <v>205</v>
      </c>
      <c r="B72" s="186"/>
      <c r="C72" s="257" t="s">
        <v>206</v>
      </c>
      <c r="D72" s="258"/>
      <c r="E72" s="186"/>
      <c r="F72" s="187" t="s">
        <v>207</v>
      </c>
      <c r="G72" s="193" t="s">
        <v>208</v>
      </c>
    </row>
    <row r="73" spans="1:9" s="190" customFormat="1" ht="11.25" x14ac:dyDescent="0.2">
      <c r="A73" s="239" t="s">
        <v>209</v>
      </c>
      <c r="B73" s="259"/>
      <c r="C73" s="260"/>
      <c r="D73" s="261"/>
      <c r="E73" s="262"/>
      <c r="F73" s="430"/>
      <c r="G73" s="263"/>
    </row>
    <row r="74" spans="1:9" s="190" customFormat="1" ht="12" thickBot="1" x14ac:dyDescent="0.25">
      <c r="C74" s="248"/>
      <c r="G74" s="256"/>
    </row>
    <row r="75" spans="1:9" s="190" customFormat="1" ht="12" thickBot="1" x14ac:dyDescent="0.25">
      <c r="C75" s="221" t="s">
        <v>210</v>
      </c>
      <c r="D75" s="222"/>
      <c r="E75" s="222"/>
      <c r="F75" s="222"/>
      <c r="G75" s="234">
        <f>SUM(G73:G73)</f>
        <v>0</v>
      </c>
    </row>
    <row r="76" spans="1:9" s="190" customFormat="1" ht="12" thickBot="1" x14ac:dyDescent="0.25"/>
    <row r="77" spans="1:9" s="190" customFormat="1" ht="11.25" x14ac:dyDescent="0.2">
      <c r="A77" s="185" t="s">
        <v>213</v>
      </c>
      <c r="B77" s="186"/>
      <c r="C77" s="257" t="s">
        <v>214</v>
      </c>
      <c r="D77" s="258"/>
      <c r="E77" s="186"/>
      <c r="F77" s="186"/>
      <c r="G77" s="264" t="s">
        <v>215</v>
      </c>
    </row>
    <row r="78" spans="1:9" s="190" customFormat="1" ht="11.25" x14ac:dyDescent="0.2">
      <c r="A78" s="239"/>
      <c r="B78" s="240"/>
      <c r="C78" s="428"/>
      <c r="D78" s="429"/>
      <c r="E78" s="326"/>
      <c r="F78" s="259"/>
      <c r="G78" s="263"/>
    </row>
    <row r="79" spans="1:9" s="190" customFormat="1" ht="11.25" x14ac:dyDescent="0.2">
      <c r="A79" s="239"/>
      <c r="B79" s="240"/>
      <c r="C79" s="265"/>
      <c r="D79" s="261"/>
      <c r="E79" s="326"/>
      <c r="F79" s="259"/>
      <c r="G79" s="263"/>
    </row>
    <row r="80" spans="1:9" s="190" customFormat="1" ht="11.25" x14ac:dyDescent="0.2">
      <c r="A80" s="239"/>
      <c r="B80" s="240"/>
      <c r="C80" s="265"/>
      <c r="D80" s="261"/>
      <c r="E80" s="326"/>
      <c r="F80" s="259"/>
      <c r="G80" s="263"/>
    </row>
    <row r="81" spans="1:7" s="190" customFormat="1" ht="12" thickBot="1" x14ac:dyDescent="0.25">
      <c r="G81" s="256"/>
    </row>
    <row r="82" spans="1:7" s="190" customFormat="1" ht="12" thickBot="1" x14ac:dyDescent="0.25">
      <c r="C82" s="221" t="s">
        <v>216</v>
      </c>
      <c r="D82" s="222"/>
      <c r="E82" s="222"/>
      <c r="F82" s="222"/>
      <c r="G82" s="266">
        <f>SUM(G78:G80)</f>
        <v>0</v>
      </c>
    </row>
    <row r="83" spans="1:7" s="190" customFormat="1" ht="12" thickBot="1" x14ac:dyDescent="0.25">
      <c r="G83" s="244"/>
    </row>
    <row r="84" spans="1:7" s="190" customFormat="1" ht="11.25" x14ac:dyDescent="0.2">
      <c r="A84" s="185" t="s">
        <v>323</v>
      </c>
      <c r="B84" s="186"/>
      <c r="C84" s="257" t="s">
        <v>217</v>
      </c>
      <c r="D84" s="258"/>
      <c r="E84" s="257" t="s">
        <v>218</v>
      </c>
      <c r="F84" s="258"/>
      <c r="G84" s="193" t="s">
        <v>215</v>
      </c>
    </row>
    <row r="85" spans="1:7" s="190" customFormat="1" ht="11.25" x14ac:dyDescent="0.2">
      <c r="A85" s="239"/>
      <c r="B85" s="259"/>
      <c r="C85" s="426"/>
      <c r="D85" s="427"/>
      <c r="E85" s="267"/>
      <c r="F85" s="268"/>
      <c r="G85" s="263"/>
    </row>
    <row r="86" spans="1:7" s="190" customFormat="1" ht="11.25" x14ac:dyDescent="0.2">
      <c r="A86" s="239"/>
      <c r="B86" s="259"/>
      <c r="C86" s="265"/>
      <c r="D86" s="261"/>
      <c r="E86" s="267"/>
      <c r="F86" s="268"/>
      <c r="G86" s="263"/>
    </row>
    <row r="87" spans="1:7" s="190" customFormat="1" ht="11.25" x14ac:dyDescent="0.2">
      <c r="A87" s="239"/>
      <c r="B87" s="259"/>
      <c r="C87" s="265"/>
      <c r="D87" s="261"/>
      <c r="E87" s="267"/>
      <c r="F87" s="268"/>
      <c r="G87" s="263"/>
    </row>
    <row r="88" spans="1:7" s="190" customFormat="1" ht="12" thickBot="1" x14ac:dyDescent="0.25">
      <c r="G88" s="256"/>
    </row>
    <row r="89" spans="1:7" s="190" customFormat="1" ht="12" thickBot="1" x14ac:dyDescent="0.25">
      <c r="C89" s="221" t="s">
        <v>219</v>
      </c>
      <c r="D89" s="222"/>
      <c r="E89" s="222"/>
      <c r="F89" s="222"/>
      <c r="G89" s="234">
        <f>SUM(G85:G87)</f>
        <v>0</v>
      </c>
    </row>
    <row r="90" spans="1:7" s="190" customFormat="1" ht="12" thickBot="1" x14ac:dyDescent="0.25">
      <c r="B90" s="305"/>
      <c r="C90" s="226"/>
      <c r="D90" s="226"/>
      <c r="E90" s="322"/>
      <c r="F90" s="226"/>
      <c r="G90" s="249"/>
    </row>
    <row r="91" spans="1:7" s="190" customFormat="1" ht="11.25" x14ac:dyDescent="0.2">
      <c r="A91" s="424" t="s">
        <v>321</v>
      </c>
      <c r="B91" s="186"/>
      <c r="C91" s="257" t="s">
        <v>214</v>
      </c>
      <c r="D91" s="258"/>
      <c r="E91" s="321"/>
      <c r="F91" s="186"/>
      <c r="G91" s="264" t="s">
        <v>215</v>
      </c>
    </row>
    <row r="92" spans="1:7" s="190" customFormat="1" ht="11.25" x14ac:dyDescent="0.2">
      <c r="A92" s="308"/>
      <c r="B92" s="304"/>
      <c r="C92" s="428"/>
      <c r="D92" s="429"/>
      <c r="E92" s="323"/>
      <c r="F92" s="259"/>
      <c r="G92" s="263"/>
    </row>
    <row r="93" spans="1:7" s="190" customFormat="1" ht="11.25" x14ac:dyDescent="0.2">
      <c r="A93" s="307"/>
      <c r="B93" s="240"/>
      <c r="C93" s="428"/>
      <c r="D93" s="429"/>
      <c r="E93" s="323"/>
      <c r="F93" s="259"/>
      <c r="G93" s="263"/>
    </row>
    <row r="94" spans="1:7" s="190" customFormat="1" ht="11.25" x14ac:dyDescent="0.2">
      <c r="A94" s="306"/>
      <c r="B94" s="240"/>
      <c r="C94" s="428"/>
      <c r="D94" s="429"/>
      <c r="E94" s="323"/>
      <c r="F94" s="259"/>
      <c r="G94" s="263"/>
    </row>
    <row r="95" spans="1:7" s="190" customFormat="1" ht="12" thickBot="1" x14ac:dyDescent="0.25">
      <c r="A95" s="194"/>
      <c r="G95" s="256"/>
    </row>
    <row r="96" spans="1:7" s="190" customFormat="1" ht="12" thickBot="1" x14ac:dyDescent="0.25">
      <c r="A96" s="194"/>
      <c r="C96" s="221" t="s">
        <v>220</v>
      </c>
      <c r="D96" s="222"/>
      <c r="E96" s="222"/>
      <c r="F96" s="222"/>
      <c r="G96" s="266">
        <f>SUM(G92:G94)</f>
        <v>0</v>
      </c>
    </row>
    <row r="97" spans="1:17" s="190" customFormat="1" ht="12" thickBot="1" x14ac:dyDescent="0.25">
      <c r="A97" s="194"/>
      <c r="C97" s="226"/>
      <c r="D97" s="226"/>
      <c r="E97" s="226"/>
      <c r="F97" s="226"/>
      <c r="G97" s="270"/>
    </row>
    <row r="98" spans="1:17" s="190" customFormat="1" ht="11.25" x14ac:dyDescent="0.2">
      <c r="A98" s="425" t="s">
        <v>322</v>
      </c>
      <c r="B98" s="186"/>
      <c r="C98" s="257" t="s">
        <v>214</v>
      </c>
      <c r="D98" s="258"/>
      <c r="E98" s="269"/>
      <c r="F98" s="269"/>
      <c r="G98" s="264" t="s">
        <v>215</v>
      </c>
    </row>
    <row r="99" spans="1:17" s="190" customFormat="1" ht="11.25" x14ac:dyDescent="0.2">
      <c r="A99" s="239"/>
      <c r="B99" s="240"/>
      <c r="C99" s="428"/>
      <c r="D99" s="429"/>
      <c r="E99" s="326"/>
      <c r="F99" s="259"/>
      <c r="G99" s="263"/>
    </row>
    <row r="100" spans="1:17" s="190" customFormat="1" ht="11.25" x14ac:dyDescent="0.2">
      <c r="A100" s="239"/>
      <c r="B100" s="240"/>
      <c r="C100" s="428"/>
      <c r="D100" s="429"/>
      <c r="E100" s="326"/>
      <c r="F100" s="259"/>
      <c r="G100" s="263"/>
    </row>
    <row r="101" spans="1:17" s="190" customFormat="1" ht="11.25" x14ac:dyDescent="0.2">
      <c r="A101" s="239"/>
      <c r="B101" s="245"/>
      <c r="C101" s="428"/>
      <c r="D101" s="429"/>
      <c r="E101" s="326"/>
      <c r="F101" s="327"/>
      <c r="G101" s="271"/>
    </row>
    <row r="102" spans="1:17" s="190" customFormat="1" ht="12" thickBot="1" x14ac:dyDescent="0.25">
      <c r="B102" s="245"/>
      <c r="F102" s="248"/>
      <c r="G102" s="272"/>
    </row>
    <row r="103" spans="1:17" s="190" customFormat="1" ht="12" thickBot="1" x14ac:dyDescent="0.25">
      <c r="C103" s="221" t="s">
        <v>221</v>
      </c>
      <c r="D103" s="222"/>
      <c r="E103" s="222"/>
      <c r="F103" s="222"/>
      <c r="G103" s="266">
        <f>SUM(G99:G101)</f>
        <v>0</v>
      </c>
    </row>
    <row r="104" spans="1:17" s="190" customFormat="1" ht="12" thickBot="1" x14ac:dyDescent="0.25">
      <c r="G104" s="244"/>
    </row>
    <row r="105" spans="1:17" s="190" customFormat="1" ht="11.25" x14ac:dyDescent="0.2">
      <c r="A105" s="185" t="s">
        <v>222</v>
      </c>
      <c r="B105" s="273"/>
      <c r="C105" s="257" t="s">
        <v>214</v>
      </c>
      <c r="D105" s="258"/>
      <c r="E105" s="269"/>
      <c r="F105" s="269"/>
      <c r="G105" s="264" t="s">
        <v>215</v>
      </c>
    </row>
    <row r="106" spans="1:17" s="190" customFormat="1" ht="11.25" x14ac:dyDescent="0.2">
      <c r="A106" s="239"/>
      <c r="B106" s="240"/>
      <c r="C106" s="428"/>
      <c r="D106" s="429"/>
      <c r="E106" s="326"/>
      <c r="F106" s="259"/>
      <c r="G106" s="263"/>
    </row>
    <row r="107" spans="1:17" s="190" customFormat="1" ht="11.25" x14ac:dyDescent="0.2">
      <c r="A107" s="239"/>
      <c r="B107" s="240"/>
      <c r="C107" s="428"/>
      <c r="D107" s="429"/>
      <c r="E107" s="326"/>
      <c r="F107" s="259"/>
      <c r="G107" s="263"/>
    </row>
    <row r="108" spans="1:17" s="190" customFormat="1" ht="11.25" x14ac:dyDescent="0.2">
      <c r="A108" s="239"/>
      <c r="B108" s="240"/>
      <c r="C108" s="428"/>
      <c r="D108" s="429"/>
      <c r="E108" s="326"/>
      <c r="F108" s="259"/>
      <c r="G108" s="271"/>
    </row>
    <row r="109" spans="1:17" s="190" customFormat="1" ht="12" thickBot="1" x14ac:dyDescent="0.25">
      <c r="C109" s="226"/>
      <c r="D109" s="226"/>
      <c r="E109" s="226"/>
      <c r="F109" s="226"/>
      <c r="G109" s="275"/>
    </row>
    <row r="110" spans="1:17" s="190" customFormat="1" ht="13.5" thickBot="1" x14ac:dyDescent="0.25">
      <c r="C110" s="221" t="s">
        <v>223</v>
      </c>
      <c r="D110" s="222"/>
      <c r="E110" s="222"/>
      <c r="F110" s="222"/>
      <c r="G110" s="266">
        <f>SUM(G106:G108)</f>
        <v>0</v>
      </c>
      <c r="K110" s="198"/>
      <c r="L110" s="198"/>
      <c r="M110" s="198"/>
      <c r="N110" s="198"/>
      <c r="O110" s="198"/>
      <c r="P110" s="198"/>
      <c r="Q110" s="198"/>
    </row>
    <row r="111" spans="1:17" s="198" customFormat="1" ht="13.5" thickBot="1" x14ac:dyDescent="0.25">
      <c r="B111" s="276"/>
      <c r="E111" s="277"/>
      <c r="G111" s="277"/>
      <c r="K111" s="190"/>
      <c r="L111" s="190"/>
      <c r="M111" s="190"/>
      <c r="N111" s="190"/>
      <c r="O111" s="190"/>
      <c r="P111" s="190"/>
      <c r="Q111" s="190"/>
    </row>
    <row r="112" spans="1:17" s="190" customFormat="1" ht="11.25" x14ac:dyDescent="0.2">
      <c r="A112" s="185" t="s">
        <v>224</v>
      </c>
      <c r="B112" s="186"/>
      <c r="C112" s="257" t="s">
        <v>214</v>
      </c>
      <c r="D112" s="258"/>
      <c r="E112" s="269"/>
      <c r="F112" s="269"/>
      <c r="G112" s="264" t="s">
        <v>215</v>
      </c>
    </row>
    <row r="113" spans="1:17" s="190" customFormat="1" ht="11.25" x14ac:dyDescent="0.2">
      <c r="A113" s="239"/>
      <c r="B113" s="240"/>
      <c r="C113" s="428"/>
      <c r="D113" s="429"/>
      <c r="E113" s="326"/>
      <c r="F113" s="259"/>
      <c r="G113" s="263"/>
    </row>
    <row r="114" spans="1:17" s="190" customFormat="1" ht="11.25" x14ac:dyDescent="0.2">
      <c r="A114" s="239"/>
      <c r="B114" s="240"/>
      <c r="C114" s="428"/>
      <c r="D114" s="429"/>
      <c r="E114" s="326"/>
      <c r="F114" s="259"/>
      <c r="G114" s="263"/>
    </row>
    <row r="115" spans="1:17" s="190" customFormat="1" x14ac:dyDescent="0.2">
      <c r="A115" s="239"/>
      <c r="B115" s="240"/>
      <c r="C115" s="428"/>
      <c r="D115" s="429"/>
      <c r="E115" s="326"/>
      <c r="F115" s="259"/>
      <c r="G115" s="263"/>
      <c r="I115"/>
      <c r="J115"/>
      <c r="K115"/>
    </row>
    <row r="116" spans="1:17" s="190" customFormat="1" ht="13.5" thickBot="1" x14ac:dyDescent="0.25">
      <c r="D116" s="248"/>
      <c r="G116" s="256"/>
      <c r="I116"/>
      <c r="J116"/>
      <c r="K116"/>
    </row>
    <row r="117" spans="1:17" s="190" customFormat="1" ht="13.5" thickBot="1" x14ac:dyDescent="0.25">
      <c r="C117" s="221" t="s">
        <v>225</v>
      </c>
      <c r="D117" s="222"/>
      <c r="E117" s="222"/>
      <c r="F117" s="222"/>
      <c r="G117" s="266">
        <f>SUM(G113:G115)</f>
        <v>0</v>
      </c>
      <c r="I117"/>
      <c r="J117"/>
      <c r="K117"/>
    </row>
    <row r="118" spans="1:17" s="190" customFormat="1" ht="13.5" thickBot="1" x14ac:dyDescent="0.25">
      <c r="G118" s="244"/>
      <c r="I118"/>
      <c r="J118"/>
      <c r="K118"/>
    </row>
    <row r="119" spans="1:17" s="190" customFormat="1" x14ac:dyDescent="0.2">
      <c r="A119" s="185" t="s">
        <v>226</v>
      </c>
      <c r="B119" s="186"/>
      <c r="C119" s="257" t="s">
        <v>227</v>
      </c>
      <c r="D119" s="257"/>
      <c r="E119" s="328"/>
      <c r="F119" s="274"/>
      <c r="G119" s="264" t="s">
        <v>215</v>
      </c>
      <c r="I119"/>
      <c r="J119"/>
      <c r="K119"/>
    </row>
    <row r="120" spans="1:17" s="190" customFormat="1" x14ac:dyDescent="0.2">
      <c r="A120" s="239"/>
      <c r="B120" s="240"/>
      <c r="C120" s="428"/>
      <c r="D120" s="429"/>
      <c r="E120" s="325"/>
      <c r="F120" s="324"/>
      <c r="G120" s="263"/>
      <c r="I120"/>
      <c r="J120"/>
      <c r="K120"/>
    </row>
    <row r="121" spans="1:17" s="190" customFormat="1" x14ac:dyDescent="0.2">
      <c r="A121" s="239"/>
      <c r="B121" s="240"/>
      <c r="C121" s="428"/>
      <c r="D121" s="429"/>
      <c r="E121" s="325"/>
      <c r="F121" s="324"/>
      <c r="G121" s="263"/>
      <c r="I121"/>
      <c r="J121"/>
      <c r="K121"/>
    </row>
    <row r="122" spans="1:17" s="190" customFormat="1" ht="11.25" x14ac:dyDescent="0.2">
      <c r="A122" s="239"/>
      <c r="B122" s="240"/>
      <c r="C122" s="428"/>
      <c r="D122" s="429"/>
      <c r="E122" s="325"/>
      <c r="F122" s="324"/>
      <c r="G122" s="271"/>
    </row>
    <row r="123" spans="1:17" s="190" customFormat="1" ht="13.5" thickBot="1" x14ac:dyDescent="0.25">
      <c r="G123" s="272"/>
      <c r="K123" s="198"/>
      <c r="L123" s="198"/>
      <c r="M123" s="198"/>
      <c r="N123" s="198"/>
      <c r="O123" s="198"/>
      <c r="P123" s="198"/>
      <c r="Q123" s="198"/>
    </row>
    <row r="124" spans="1:17" s="198" customFormat="1" ht="13.5" thickBot="1" x14ac:dyDescent="0.25">
      <c r="A124" s="190"/>
      <c r="B124" s="190"/>
      <c r="C124" s="221" t="s">
        <v>228</v>
      </c>
      <c r="D124" s="222"/>
      <c r="E124" s="222"/>
      <c r="F124" s="222"/>
      <c r="G124" s="266">
        <f>SUM(G120:G122)</f>
        <v>0</v>
      </c>
      <c r="H124" s="278" t="s">
        <v>298</v>
      </c>
      <c r="I124" s="279"/>
    </row>
    <row r="125" spans="1:17" s="198" customFormat="1" ht="13.5" thickBot="1" x14ac:dyDescent="0.25">
      <c r="A125" s="276"/>
      <c r="B125" s="276"/>
      <c r="C125" s="277"/>
      <c r="H125" s="285">
        <f ca="1">NOW()</f>
        <v>45048.44266724537</v>
      </c>
      <c r="I125" s="279"/>
    </row>
    <row r="126" spans="1:17" s="198" customFormat="1" ht="13.5" customHeight="1" thickBot="1" x14ac:dyDescent="0.25">
      <c r="A126" s="276"/>
      <c r="B126" s="280" t="s">
        <v>229</v>
      </c>
      <c r="C126" s="281"/>
      <c r="D126" s="282"/>
      <c r="E126" s="283"/>
      <c r="F126" s="283"/>
      <c r="G126" s="284">
        <f>I38+G57+G63+G51+G70+G75+G45+G82+G89+G96+G103+G110+G117+G124</f>
        <v>0</v>
      </c>
      <c r="H126" s="197"/>
      <c r="K126" s="286"/>
      <c r="L126" s="286"/>
      <c r="M126" s="286"/>
      <c r="N126" s="286"/>
      <c r="O126" s="286"/>
      <c r="P126" s="286"/>
      <c r="Q126" s="286"/>
    </row>
    <row r="127" spans="1:17" s="286" customFormat="1" ht="23.25" x14ac:dyDescent="0.2">
      <c r="A127" s="198"/>
      <c r="B127" s="276"/>
      <c r="C127" s="198"/>
      <c r="D127" s="198"/>
      <c r="E127" s="277"/>
      <c r="F127" s="198"/>
      <c r="G127" s="277"/>
      <c r="H127" s="290"/>
      <c r="I127" s="289"/>
      <c r="K127" s="198"/>
      <c r="L127" s="198"/>
      <c r="M127" s="198"/>
      <c r="N127" s="198"/>
      <c r="O127" s="198"/>
      <c r="P127" s="198"/>
      <c r="Q127" s="198"/>
    </row>
    <row r="128" spans="1:17" s="198" customFormat="1" ht="12" customHeight="1" x14ac:dyDescent="0.2">
      <c r="A128" s="287" t="s">
        <v>230</v>
      </c>
      <c r="B128" s="287"/>
      <c r="C128" s="288"/>
      <c r="D128" s="289"/>
      <c r="E128" s="288"/>
      <c r="F128" s="289"/>
      <c r="G128" s="288"/>
      <c r="H128" s="197"/>
    </row>
    <row r="129" customFormat="1" x14ac:dyDescent="0.2"/>
    <row r="130" customFormat="1" x14ac:dyDescent="0.2"/>
    <row r="131" customFormat="1" x14ac:dyDescent="0.2"/>
    <row r="132" customFormat="1" x14ac:dyDescent="0.2"/>
    <row r="133" customFormat="1" x14ac:dyDescent="0.2"/>
    <row r="134" customFormat="1" x14ac:dyDescent="0.2"/>
    <row r="135" customFormat="1" x14ac:dyDescent="0.2"/>
    <row r="136" customFormat="1" x14ac:dyDescent="0.2"/>
    <row r="137" customFormat="1" x14ac:dyDescent="0.2"/>
    <row r="138" customFormat="1" x14ac:dyDescent="0.2"/>
    <row r="139" customFormat="1" x14ac:dyDescent="0.2"/>
    <row r="140" customFormat="1" x14ac:dyDescent="0.2"/>
    <row r="141" customFormat="1" x14ac:dyDescent="0.2"/>
    <row r="142" customFormat="1" x14ac:dyDescent="0.2"/>
    <row r="143" customFormat="1" x14ac:dyDescent="0.2"/>
    <row r="144" customFormat="1" x14ac:dyDescent="0.2"/>
    <row r="145" customFormat="1" x14ac:dyDescent="0.2"/>
    <row r="146" customFormat="1" x14ac:dyDescent="0.2"/>
    <row r="147" customFormat="1" x14ac:dyDescent="0.2"/>
    <row r="148" customFormat="1" x14ac:dyDescent="0.2"/>
    <row r="149" customFormat="1" x14ac:dyDescent="0.2"/>
    <row r="150" customFormat="1" x14ac:dyDescent="0.2"/>
    <row r="151" customFormat="1" x14ac:dyDescent="0.2"/>
    <row r="152" customFormat="1" x14ac:dyDescent="0.2"/>
    <row r="153" customFormat="1" x14ac:dyDescent="0.2"/>
    <row r="154" customFormat="1" x14ac:dyDescent="0.2"/>
    <row r="155" customFormat="1" x14ac:dyDescent="0.2"/>
    <row r="156" customFormat="1" x14ac:dyDescent="0.2"/>
    <row r="157" customFormat="1" x14ac:dyDescent="0.2"/>
    <row r="158" customFormat="1" x14ac:dyDescent="0.2"/>
    <row r="159" customFormat="1" x14ac:dyDescent="0.2"/>
    <row r="160" customFormat="1" x14ac:dyDescent="0.2"/>
    <row r="161" customFormat="1" x14ac:dyDescent="0.2"/>
    <row r="162" customFormat="1" x14ac:dyDescent="0.2"/>
    <row r="163" customFormat="1" x14ac:dyDescent="0.2"/>
    <row r="164" customFormat="1" x14ac:dyDescent="0.2"/>
    <row r="165" customFormat="1" x14ac:dyDescent="0.2"/>
    <row r="166" customFormat="1" x14ac:dyDescent="0.2"/>
    <row r="167" customFormat="1" x14ac:dyDescent="0.2"/>
    <row r="168" customFormat="1" x14ac:dyDescent="0.2"/>
    <row r="169" customFormat="1" x14ac:dyDescent="0.2"/>
    <row r="170" customFormat="1" x14ac:dyDescent="0.2"/>
    <row r="171" customFormat="1" x14ac:dyDescent="0.2"/>
    <row r="172" customFormat="1" x14ac:dyDescent="0.2"/>
    <row r="173" customFormat="1" x14ac:dyDescent="0.2"/>
    <row r="174" customFormat="1" x14ac:dyDescent="0.2"/>
    <row r="175" customFormat="1" x14ac:dyDescent="0.2"/>
    <row r="176" customFormat="1" x14ac:dyDescent="0.2"/>
    <row r="177" customFormat="1" x14ac:dyDescent="0.2"/>
    <row r="178" customFormat="1" x14ac:dyDescent="0.2"/>
    <row r="179" customFormat="1" x14ac:dyDescent="0.2"/>
    <row r="180" customFormat="1" x14ac:dyDescent="0.2"/>
    <row r="181" customFormat="1" x14ac:dyDescent="0.2"/>
    <row r="182" customFormat="1" x14ac:dyDescent="0.2"/>
    <row r="183" customFormat="1" x14ac:dyDescent="0.2"/>
    <row r="184" customFormat="1" x14ac:dyDescent="0.2"/>
    <row r="185" customFormat="1" x14ac:dyDescent="0.2"/>
    <row r="186" customFormat="1" x14ac:dyDescent="0.2"/>
    <row r="187" customFormat="1" x14ac:dyDescent="0.2"/>
    <row r="188" customFormat="1" x14ac:dyDescent="0.2"/>
    <row r="189" customFormat="1" x14ac:dyDescent="0.2"/>
    <row r="190" customFormat="1" x14ac:dyDescent="0.2"/>
    <row r="191" customFormat="1" x14ac:dyDescent="0.2"/>
    <row r="192" customFormat="1" x14ac:dyDescent="0.2"/>
    <row r="193" customFormat="1" x14ac:dyDescent="0.2"/>
    <row r="194" customFormat="1" x14ac:dyDescent="0.2"/>
    <row r="195" customFormat="1" x14ac:dyDescent="0.2"/>
    <row r="196" customFormat="1" x14ac:dyDescent="0.2"/>
    <row r="197" customFormat="1" x14ac:dyDescent="0.2"/>
    <row r="198" customFormat="1" x14ac:dyDescent="0.2"/>
    <row r="199" customFormat="1" x14ac:dyDescent="0.2"/>
    <row r="200" customFormat="1" x14ac:dyDescent="0.2"/>
    <row r="201" customFormat="1" x14ac:dyDescent="0.2"/>
    <row r="202" customFormat="1" x14ac:dyDescent="0.2"/>
    <row r="203" customFormat="1" x14ac:dyDescent="0.2"/>
    <row r="204" customFormat="1" x14ac:dyDescent="0.2"/>
    <row r="205" customFormat="1" x14ac:dyDescent="0.2"/>
    <row r="206" customFormat="1" x14ac:dyDescent="0.2"/>
    <row r="207" customFormat="1" x14ac:dyDescent="0.2"/>
    <row r="208" customFormat="1" x14ac:dyDescent="0.2"/>
    <row r="209" customFormat="1" x14ac:dyDescent="0.2"/>
    <row r="210" customFormat="1" x14ac:dyDescent="0.2"/>
    <row r="211" customFormat="1" x14ac:dyDescent="0.2"/>
    <row r="212" customFormat="1" x14ac:dyDescent="0.2"/>
    <row r="213" customFormat="1" x14ac:dyDescent="0.2"/>
    <row r="214" customFormat="1" x14ac:dyDescent="0.2"/>
    <row r="215" customFormat="1" x14ac:dyDescent="0.2"/>
    <row r="216" customFormat="1" x14ac:dyDescent="0.2"/>
    <row r="217" customFormat="1" x14ac:dyDescent="0.2"/>
    <row r="218" customFormat="1" x14ac:dyDescent="0.2"/>
    <row r="219" customFormat="1" x14ac:dyDescent="0.2"/>
    <row r="220" customFormat="1" x14ac:dyDescent="0.2"/>
    <row r="221" customFormat="1" x14ac:dyDescent="0.2"/>
    <row r="222" customFormat="1" x14ac:dyDescent="0.2"/>
    <row r="223" customFormat="1" x14ac:dyDescent="0.2"/>
    <row r="224" customFormat="1" x14ac:dyDescent="0.2"/>
    <row r="225" customFormat="1" x14ac:dyDescent="0.2"/>
    <row r="226" customFormat="1" x14ac:dyDescent="0.2"/>
    <row r="227" customFormat="1" x14ac:dyDescent="0.2"/>
    <row r="228" customFormat="1" x14ac:dyDescent="0.2"/>
    <row r="229" customFormat="1" x14ac:dyDescent="0.2"/>
    <row r="230" customFormat="1" x14ac:dyDescent="0.2"/>
    <row r="231" customFormat="1" x14ac:dyDescent="0.2"/>
    <row r="232" customFormat="1" x14ac:dyDescent="0.2"/>
    <row r="233" customFormat="1" x14ac:dyDescent="0.2"/>
    <row r="234" customFormat="1" x14ac:dyDescent="0.2"/>
    <row r="235" customFormat="1" x14ac:dyDescent="0.2"/>
    <row r="236" customFormat="1" x14ac:dyDescent="0.2"/>
    <row r="237" customFormat="1" x14ac:dyDescent="0.2"/>
    <row r="238" customFormat="1" x14ac:dyDescent="0.2"/>
    <row r="239" customFormat="1" x14ac:dyDescent="0.2"/>
    <row r="240" customFormat="1" x14ac:dyDescent="0.2"/>
    <row r="241" customFormat="1" x14ac:dyDescent="0.2"/>
    <row r="242" customFormat="1" x14ac:dyDescent="0.2"/>
    <row r="243" customFormat="1" x14ac:dyDescent="0.2"/>
    <row r="244" customFormat="1" x14ac:dyDescent="0.2"/>
    <row r="245" customFormat="1" x14ac:dyDescent="0.2"/>
    <row r="246" customFormat="1" x14ac:dyDescent="0.2"/>
    <row r="247" customFormat="1" x14ac:dyDescent="0.2"/>
    <row r="248" customFormat="1" x14ac:dyDescent="0.2"/>
    <row r="249" customFormat="1" ht="13.5" customHeight="1" x14ac:dyDescent="0.2"/>
    <row r="250" customFormat="1" x14ac:dyDescent="0.2"/>
    <row r="251" customFormat="1" x14ac:dyDescent="0.2"/>
    <row r="252" customFormat="1" x14ac:dyDescent="0.2"/>
    <row r="253" customFormat="1" x14ac:dyDescent="0.2"/>
    <row r="254" customFormat="1" x14ac:dyDescent="0.2"/>
    <row r="255" customFormat="1" x14ac:dyDescent="0.2"/>
    <row r="256" customFormat="1" x14ac:dyDescent="0.2"/>
    <row r="257" customFormat="1" x14ac:dyDescent="0.2"/>
    <row r="258" customFormat="1" x14ac:dyDescent="0.2"/>
    <row r="259" customFormat="1" x14ac:dyDescent="0.2"/>
    <row r="260" customFormat="1" x14ac:dyDescent="0.2"/>
    <row r="261" customFormat="1" x14ac:dyDescent="0.2"/>
    <row r="262" customFormat="1" x14ac:dyDescent="0.2"/>
    <row r="263" customFormat="1" x14ac:dyDescent="0.2"/>
    <row r="264" customFormat="1" x14ac:dyDescent="0.2"/>
    <row r="265" customFormat="1" x14ac:dyDescent="0.2"/>
    <row r="266" customFormat="1" x14ac:dyDescent="0.2"/>
    <row r="267" customFormat="1" x14ac:dyDescent="0.2"/>
    <row r="268" customFormat="1" x14ac:dyDescent="0.2"/>
    <row r="269" customFormat="1" x14ac:dyDescent="0.2"/>
    <row r="270" customFormat="1" x14ac:dyDescent="0.2"/>
    <row r="271" customFormat="1" x14ac:dyDescent="0.2"/>
    <row r="272" customFormat="1" x14ac:dyDescent="0.2"/>
    <row r="273" customFormat="1" x14ac:dyDescent="0.2"/>
    <row r="274" customFormat="1" x14ac:dyDescent="0.2"/>
    <row r="275" customFormat="1" x14ac:dyDescent="0.2"/>
    <row r="276" customFormat="1" x14ac:dyDescent="0.2"/>
    <row r="277" customFormat="1" x14ac:dyDescent="0.2"/>
    <row r="278" customFormat="1" x14ac:dyDescent="0.2"/>
    <row r="279" customFormat="1" x14ac:dyDescent="0.2"/>
    <row r="280" customFormat="1" x14ac:dyDescent="0.2"/>
    <row r="281" customFormat="1" x14ac:dyDescent="0.2"/>
    <row r="282" customFormat="1" x14ac:dyDescent="0.2"/>
    <row r="283" customFormat="1" x14ac:dyDescent="0.2"/>
    <row r="284" customFormat="1" x14ac:dyDescent="0.2"/>
    <row r="285" customFormat="1" x14ac:dyDescent="0.2"/>
    <row r="286" customFormat="1" x14ac:dyDescent="0.2"/>
    <row r="287" customFormat="1" x14ac:dyDescent="0.2"/>
    <row r="288" customFormat="1" x14ac:dyDescent="0.2"/>
    <row r="289" customFormat="1" x14ac:dyDescent="0.2"/>
    <row r="290" customFormat="1" x14ac:dyDescent="0.2"/>
    <row r="291" customFormat="1" x14ac:dyDescent="0.2"/>
    <row r="292" customFormat="1" x14ac:dyDescent="0.2"/>
    <row r="293" customFormat="1" x14ac:dyDescent="0.2"/>
    <row r="294" customFormat="1" x14ac:dyDescent="0.2"/>
    <row r="295" customFormat="1" x14ac:dyDescent="0.2"/>
    <row r="296" customFormat="1" x14ac:dyDescent="0.2"/>
    <row r="297" customFormat="1" x14ac:dyDescent="0.2"/>
    <row r="298" customFormat="1" x14ac:dyDescent="0.2"/>
    <row r="299" customFormat="1" x14ac:dyDescent="0.2"/>
    <row r="300" customFormat="1" x14ac:dyDescent="0.2"/>
    <row r="301" customFormat="1" x14ac:dyDescent="0.2"/>
    <row r="302" customFormat="1" x14ac:dyDescent="0.2"/>
    <row r="303" customFormat="1" x14ac:dyDescent="0.2"/>
    <row r="304" customFormat="1" x14ac:dyDescent="0.2"/>
    <row r="305" customFormat="1" ht="11.25" customHeight="1" x14ac:dyDescent="0.2"/>
    <row r="306" customFormat="1" x14ac:dyDescent="0.2"/>
    <row r="307" customFormat="1" x14ac:dyDescent="0.2"/>
    <row r="308" customFormat="1" x14ac:dyDescent="0.2"/>
    <row r="309" customFormat="1" x14ac:dyDescent="0.2"/>
    <row r="310" customFormat="1" x14ac:dyDescent="0.2"/>
    <row r="311" customFormat="1" x14ac:dyDescent="0.2"/>
    <row r="312" customFormat="1" x14ac:dyDescent="0.2"/>
    <row r="313" customFormat="1" x14ac:dyDescent="0.2"/>
    <row r="314" customFormat="1" x14ac:dyDescent="0.2"/>
    <row r="315" customFormat="1" x14ac:dyDescent="0.2"/>
    <row r="316" customFormat="1" x14ac:dyDescent="0.2"/>
    <row r="317" customFormat="1" x14ac:dyDescent="0.2"/>
    <row r="318" customFormat="1" x14ac:dyDescent="0.2"/>
    <row r="319" customFormat="1" x14ac:dyDescent="0.2"/>
    <row r="320" customFormat="1" x14ac:dyDescent="0.2"/>
    <row r="321" customFormat="1" x14ac:dyDescent="0.2"/>
    <row r="322" customFormat="1" x14ac:dyDescent="0.2"/>
    <row r="323" customFormat="1" x14ac:dyDescent="0.2"/>
    <row r="324" customFormat="1" x14ac:dyDescent="0.2"/>
    <row r="325" customFormat="1" x14ac:dyDescent="0.2"/>
    <row r="326" customFormat="1" x14ac:dyDescent="0.2"/>
    <row r="327" customFormat="1" x14ac:dyDescent="0.2"/>
    <row r="328" customFormat="1" x14ac:dyDescent="0.2"/>
    <row r="329" customFormat="1" x14ac:dyDescent="0.2"/>
    <row r="330" customFormat="1" x14ac:dyDescent="0.2"/>
    <row r="331" customFormat="1" x14ac:dyDescent="0.2"/>
    <row r="332" customFormat="1" x14ac:dyDescent="0.2"/>
    <row r="333" customFormat="1" x14ac:dyDescent="0.2"/>
    <row r="334" customFormat="1" x14ac:dyDescent="0.2"/>
    <row r="335" customFormat="1" x14ac:dyDescent="0.2"/>
    <row r="336" customFormat="1" x14ac:dyDescent="0.2"/>
    <row r="337" customFormat="1" x14ac:dyDescent="0.2"/>
    <row r="338" customFormat="1" x14ac:dyDescent="0.2"/>
    <row r="339" customFormat="1" x14ac:dyDescent="0.2"/>
    <row r="340" customFormat="1" x14ac:dyDescent="0.2"/>
    <row r="341" customFormat="1" x14ac:dyDescent="0.2"/>
    <row r="342" customFormat="1" x14ac:dyDescent="0.2"/>
    <row r="343" customFormat="1" x14ac:dyDescent="0.2"/>
    <row r="344" customFormat="1" x14ac:dyDescent="0.2"/>
    <row r="345" customFormat="1" x14ac:dyDescent="0.2"/>
    <row r="346" customFormat="1" x14ac:dyDescent="0.2"/>
    <row r="347" customFormat="1" x14ac:dyDescent="0.2"/>
    <row r="348" customFormat="1" x14ac:dyDescent="0.2"/>
    <row r="349" customFormat="1" x14ac:dyDescent="0.2"/>
    <row r="350" customFormat="1" x14ac:dyDescent="0.2"/>
    <row r="351" customFormat="1" x14ac:dyDescent="0.2"/>
    <row r="352" customFormat="1" x14ac:dyDescent="0.2"/>
    <row r="353" customFormat="1" x14ac:dyDescent="0.2"/>
    <row r="354" customFormat="1" x14ac:dyDescent="0.2"/>
    <row r="355" customFormat="1" x14ac:dyDescent="0.2"/>
    <row r="356" customFormat="1" x14ac:dyDescent="0.2"/>
    <row r="357" customFormat="1" x14ac:dyDescent="0.2"/>
    <row r="358" customFormat="1" x14ac:dyDescent="0.2"/>
    <row r="359" customFormat="1" x14ac:dyDescent="0.2"/>
    <row r="360" customFormat="1" x14ac:dyDescent="0.2"/>
    <row r="361" customFormat="1" x14ac:dyDescent="0.2"/>
    <row r="362" customFormat="1" x14ac:dyDescent="0.2"/>
    <row r="363" customFormat="1" x14ac:dyDescent="0.2"/>
    <row r="364" customFormat="1" x14ac:dyDescent="0.2"/>
    <row r="365" customFormat="1" x14ac:dyDescent="0.2"/>
    <row r="366" customFormat="1" x14ac:dyDescent="0.2"/>
    <row r="367" customFormat="1" x14ac:dyDescent="0.2"/>
    <row r="368" customFormat="1" x14ac:dyDescent="0.2"/>
    <row r="369" customFormat="1" x14ac:dyDescent="0.2"/>
    <row r="370" customFormat="1" x14ac:dyDescent="0.2"/>
    <row r="371" customFormat="1" x14ac:dyDescent="0.2"/>
    <row r="372" customFormat="1" x14ac:dyDescent="0.2"/>
    <row r="373" customFormat="1" x14ac:dyDescent="0.2"/>
    <row r="374" customFormat="1" x14ac:dyDescent="0.2"/>
    <row r="375" customFormat="1" x14ac:dyDescent="0.2"/>
    <row r="376" customFormat="1" x14ac:dyDescent="0.2"/>
    <row r="377" customFormat="1" x14ac:dyDescent="0.2"/>
    <row r="378" customFormat="1" x14ac:dyDescent="0.2"/>
    <row r="379" customFormat="1" x14ac:dyDescent="0.2"/>
    <row r="380" customFormat="1" x14ac:dyDescent="0.2"/>
    <row r="381" customFormat="1" x14ac:dyDescent="0.2"/>
    <row r="382" customFormat="1" x14ac:dyDescent="0.2"/>
    <row r="383" customFormat="1" x14ac:dyDescent="0.2"/>
    <row r="384" customFormat="1" x14ac:dyDescent="0.2"/>
    <row r="385" customFormat="1" x14ac:dyDescent="0.2"/>
    <row r="386" customFormat="1" x14ac:dyDescent="0.2"/>
    <row r="387" customFormat="1" x14ac:dyDescent="0.2"/>
    <row r="388" customFormat="1" x14ac:dyDescent="0.2"/>
    <row r="389" customFormat="1" x14ac:dyDescent="0.2"/>
    <row r="390" customFormat="1" x14ac:dyDescent="0.2"/>
    <row r="391" customFormat="1" x14ac:dyDescent="0.2"/>
    <row r="392" customFormat="1" x14ac:dyDescent="0.2"/>
    <row r="393" customFormat="1" x14ac:dyDescent="0.2"/>
    <row r="394" customFormat="1" x14ac:dyDescent="0.2"/>
    <row r="395" customFormat="1" x14ac:dyDescent="0.2"/>
    <row r="396" customFormat="1" x14ac:dyDescent="0.2"/>
    <row r="397" customFormat="1" x14ac:dyDescent="0.2"/>
    <row r="398" customFormat="1" x14ac:dyDescent="0.2"/>
    <row r="399" customFormat="1" x14ac:dyDescent="0.2"/>
    <row r="400" customFormat="1" x14ac:dyDescent="0.2"/>
    <row r="401" customFormat="1" x14ac:dyDescent="0.2"/>
    <row r="402" customFormat="1" x14ac:dyDescent="0.2"/>
    <row r="403" customFormat="1" x14ac:dyDescent="0.2"/>
    <row r="404" customFormat="1" x14ac:dyDescent="0.2"/>
    <row r="405" customFormat="1" x14ac:dyDescent="0.2"/>
    <row r="406" customFormat="1" x14ac:dyDescent="0.2"/>
    <row r="407" customFormat="1" x14ac:dyDescent="0.2"/>
    <row r="408" customFormat="1" x14ac:dyDescent="0.2"/>
    <row r="409" customFormat="1" x14ac:dyDescent="0.2"/>
    <row r="410" customFormat="1" x14ac:dyDescent="0.2"/>
    <row r="411" customFormat="1" x14ac:dyDescent="0.2"/>
    <row r="412" customFormat="1" x14ac:dyDescent="0.2"/>
    <row r="413" customFormat="1" x14ac:dyDescent="0.2"/>
    <row r="414" customFormat="1" x14ac:dyDescent="0.2"/>
    <row r="415" customFormat="1" x14ac:dyDescent="0.2"/>
    <row r="416" customFormat="1" x14ac:dyDescent="0.2"/>
    <row r="417" customFormat="1" x14ac:dyDescent="0.2"/>
    <row r="418" customFormat="1" x14ac:dyDescent="0.2"/>
    <row r="419" customFormat="1" x14ac:dyDescent="0.2"/>
    <row r="420" customFormat="1" x14ac:dyDescent="0.2"/>
    <row r="421" customFormat="1" x14ac:dyDescent="0.2"/>
    <row r="422" customFormat="1" x14ac:dyDescent="0.2"/>
    <row r="423" customFormat="1" x14ac:dyDescent="0.2"/>
    <row r="424" customFormat="1" x14ac:dyDescent="0.2"/>
    <row r="425" customFormat="1" x14ac:dyDescent="0.2"/>
    <row r="426" customFormat="1" x14ac:dyDescent="0.2"/>
    <row r="427" customFormat="1" x14ac:dyDescent="0.2"/>
    <row r="428" customFormat="1" x14ac:dyDescent="0.2"/>
    <row r="429" customFormat="1" x14ac:dyDescent="0.2"/>
    <row r="430" customFormat="1" x14ac:dyDescent="0.2"/>
    <row r="431" customFormat="1" x14ac:dyDescent="0.2"/>
    <row r="432" customFormat="1" x14ac:dyDescent="0.2"/>
    <row r="433" customFormat="1" x14ac:dyDescent="0.2"/>
    <row r="434" customFormat="1" x14ac:dyDescent="0.2"/>
    <row r="435" customFormat="1" x14ac:dyDescent="0.2"/>
    <row r="436" customFormat="1" x14ac:dyDescent="0.2"/>
  </sheetData>
  <phoneticPr fontId="0" type="noConversion"/>
  <dataValidations xWindow="87" yWindow="306" count="9">
    <dataValidation type="list" allowBlank="1" showInputMessage="1" showErrorMessage="1" sqref="H48:H49 H60:H61 H54:H55" xr:uid="{E2824554-1A04-4EFC-9D23-03323D12DEC9}">
      <formula1>"Yes, No"</formula1>
    </dataValidation>
    <dataValidation type="list" allowBlank="1" showInputMessage="1" showErrorMessage="1" sqref="C7:C36" xr:uid="{5F225151-68AD-4C6F-A6E0-C3F5186E6AA4}">
      <formula1>"A,R,C"</formula1>
    </dataValidation>
    <dataValidation type="list" errorStyle="warning" allowBlank="1" showInputMessage="1" showErrorMessage="1" errorTitle="Warning" error="This Position is not part of the standard list Select Yes to continue." sqref="F7:F36" xr:uid="{073E3F99-5D32-40D2-8A09-62F3F7F63FC0}">
      <formula1>Duty_List</formula1>
    </dataValidation>
    <dataValidation type="list" allowBlank="1" showInputMessage="1" showErrorMessage="1" sqref="E7:E36" xr:uid="{8DD7094A-9AFD-47C9-B78A-CA300C292CEB}">
      <formula1>Paygrade</formula1>
    </dataValidation>
    <dataValidation type="list" allowBlank="1" showInputMessage="1" showErrorMessage="1" prompt="click on arrow for a drop down list" sqref="A66:A68" xr:uid="{3570A11E-57B4-43EB-A21F-C353012401E4}">
      <formula1>Equip_List</formula1>
    </dataValidation>
    <dataValidation type="list" allowBlank="1" showInputMessage="1" showErrorMessage="1" prompt="click on arrow for a drop down list" sqref="A60:A61" xr:uid="{7ED32824-0101-4754-BDE1-45A30944D625}">
      <formula1>Cutter_Type</formula1>
    </dataValidation>
    <dataValidation type="list" allowBlank="1" showInputMessage="1" showErrorMessage="1" prompt="click on arrow for a drop down list" sqref="A54:A55" xr:uid="{8B0221F4-3A3C-40E7-81D5-F99EA9EAA45F}">
      <formula1>Boat_Type</formula1>
    </dataValidation>
    <dataValidation type="list" allowBlank="1" showInputMessage="1" showErrorMessage="1" sqref="A48:A49" xr:uid="{C4430977-E533-463D-9B70-58DF4ED7B591}">
      <formula1>Air_Type</formula1>
    </dataValidation>
    <dataValidation type="list" allowBlank="1" showInputMessage="1" showErrorMessage="1" sqref="A41:A43" xr:uid="{805C20AB-7ED4-48A6-BF12-F86A5A82277D}">
      <formula1>Vehicle_Type</formula1>
    </dataValidation>
  </dataValidations>
  <pageMargins left="0.7" right="0.7" top="0.75" bottom="0.75" header="0.3" footer="0.3"/>
  <pageSetup scale="74" fitToHeight="0" orientation="portrait" verticalDpi="300"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A1:R382"/>
  <sheetViews>
    <sheetView showGridLines="0" zoomScaleNormal="100" workbookViewId="0"/>
  </sheetViews>
  <sheetFormatPr defaultColWidth="9.140625" defaultRowHeight="12.75" x14ac:dyDescent="0.2"/>
  <cols>
    <col min="1" max="1" width="24.7109375" style="6" customWidth="1"/>
    <col min="2" max="2" width="15.28515625" style="5" bestFit="1" customWidth="1"/>
    <col min="3" max="3" width="8" style="6" customWidth="1"/>
    <col min="4" max="4" width="16.28515625" style="6" customWidth="1"/>
    <col min="5" max="5" width="8.7109375" style="6" bestFit="1" customWidth="1"/>
    <col min="6" max="6" width="12.7109375" style="6" customWidth="1"/>
    <col min="7" max="7" width="12" style="6" customWidth="1"/>
    <col min="8" max="8" width="12.7109375" style="6" customWidth="1"/>
    <col min="9" max="9" width="12.7109375" style="5" customWidth="1"/>
    <col min="10" max="16384" width="9.140625" style="5"/>
  </cols>
  <sheetData>
    <row r="1" spans="1:10" x14ac:dyDescent="0.2">
      <c r="A1" s="72" t="s">
        <v>119</v>
      </c>
      <c r="B1" s="85" t="str">
        <f>'Daily Summary'!J2</f>
        <v>UCGPXXXXXX</v>
      </c>
      <c r="D1" s="5"/>
      <c r="F1" s="12" t="s">
        <v>259</v>
      </c>
      <c r="G1" s="87" t="str">
        <f>'Daily Summary'!A1</f>
        <v>F/V StillaFloat</v>
      </c>
    </row>
    <row r="2" spans="1:10" x14ac:dyDescent="0.2">
      <c r="A2" s="30"/>
      <c r="B2" s="30"/>
      <c r="C2" s="30"/>
      <c r="D2" s="5"/>
      <c r="E2" s="30"/>
      <c r="F2" s="5"/>
      <c r="G2" s="30"/>
      <c r="H2" s="5"/>
    </row>
    <row r="3" spans="1:10" x14ac:dyDescent="0.2">
      <c r="A3" s="30"/>
      <c r="B3" s="30"/>
      <c r="C3" s="30"/>
      <c r="D3" s="5"/>
      <c r="E3" s="30"/>
      <c r="F3" s="5"/>
      <c r="G3" s="30"/>
      <c r="H3" s="5"/>
    </row>
    <row r="4" spans="1:10" ht="13.5" thickBot="1" x14ac:dyDescent="0.25">
      <c r="A4" s="12" t="s">
        <v>188</v>
      </c>
      <c r="B4" s="86">
        <f>'day2'!B4+1</f>
        <v>45202</v>
      </c>
      <c r="C4" s="30"/>
      <c r="D4" s="44"/>
      <c r="E4" s="44"/>
      <c r="F4" s="12" t="s">
        <v>311</v>
      </c>
      <c r="G4" s="70"/>
      <c r="H4" s="70"/>
      <c r="I4" s="74"/>
    </row>
    <row r="5" spans="1:10" ht="13.5" thickBot="1" x14ac:dyDescent="0.25">
      <c r="A5" s="12"/>
      <c r="B5" s="41"/>
      <c r="C5" s="30"/>
      <c r="D5" s="12"/>
      <c r="E5" s="12"/>
      <c r="F5" s="12"/>
      <c r="G5" s="40"/>
      <c r="H5" s="40"/>
      <c r="I5" s="40"/>
    </row>
    <row r="6" spans="1:10" s="190" customFormat="1" ht="11.25" x14ac:dyDescent="0.2">
      <c r="A6" s="185" t="s">
        <v>190</v>
      </c>
      <c r="B6" s="187" t="s">
        <v>236</v>
      </c>
      <c r="C6" s="187" t="s">
        <v>189</v>
      </c>
      <c r="D6" s="187" t="s">
        <v>191</v>
      </c>
      <c r="E6" s="187" t="s">
        <v>235</v>
      </c>
      <c r="F6" s="187" t="s">
        <v>192</v>
      </c>
      <c r="G6" s="187" t="s">
        <v>233</v>
      </c>
      <c r="H6" s="187" t="s">
        <v>234</v>
      </c>
      <c r="I6" s="264" t="s">
        <v>193</v>
      </c>
      <c r="J6" s="206"/>
    </row>
    <row r="7" spans="1:10" s="190" customFormat="1" ht="11.25" x14ac:dyDescent="0.2">
      <c r="A7" s="309" t="s">
        <v>409</v>
      </c>
      <c r="B7" s="310"/>
      <c r="C7" s="310"/>
      <c r="D7" s="208" t="s">
        <v>258</v>
      </c>
      <c r="E7" s="311" t="s">
        <v>30</v>
      </c>
      <c r="F7" s="210"/>
      <c r="G7" s="312">
        <v>0</v>
      </c>
      <c r="H7" s="313">
        <f>INDEX(Personnel[],MATCH(E7,Paygrade,0),2)</f>
        <v>38</v>
      </c>
      <c r="I7" s="314">
        <f>(G7*H7)</f>
        <v>0</v>
      </c>
    </row>
    <row r="8" spans="1:10" s="190" customFormat="1" ht="11.25" x14ac:dyDescent="0.2">
      <c r="A8" s="309" t="s">
        <v>409</v>
      </c>
      <c r="B8" s="207"/>
      <c r="C8" s="310"/>
      <c r="D8" s="208" t="s">
        <v>258</v>
      </c>
      <c r="E8" s="209" t="s">
        <v>32</v>
      </c>
      <c r="F8" s="210"/>
      <c r="G8" s="210">
        <v>0</v>
      </c>
      <c r="H8" s="313">
        <f>INDEX(Personnel[],MATCH(E8,Paygrade,0),2)</f>
        <v>52</v>
      </c>
      <c r="I8" s="212">
        <f t="shared" ref="I8:I36" si="0">(G8*H8)</f>
        <v>0</v>
      </c>
    </row>
    <row r="9" spans="1:10" s="190" customFormat="1" ht="11.25" x14ac:dyDescent="0.2">
      <c r="A9" s="309" t="s">
        <v>409</v>
      </c>
      <c r="B9" s="207"/>
      <c r="C9" s="310"/>
      <c r="D9" s="208" t="s">
        <v>258</v>
      </c>
      <c r="E9" s="209" t="s">
        <v>34</v>
      </c>
      <c r="F9" s="210"/>
      <c r="G9" s="210">
        <v>0</v>
      </c>
      <c r="H9" s="313">
        <f>INDEX(Personnel[],MATCH(E9,Paygrade,0),2)</f>
        <v>58</v>
      </c>
      <c r="I9" s="212">
        <f t="shared" si="0"/>
        <v>0</v>
      </c>
    </row>
    <row r="10" spans="1:10" s="190" customFormat="1" ht="11.25" x14ac:dyDescent="0.2">
      <c r="A10" s="309" t="s">
        <v>409</v>
      </c>
      <c r="B10" s="207"/>
      <c r="C10" s="310"/>
      <c r="D10" s="208" t="s">
        <v>258</v>
      </c>
      <c r="E10" s="209" t="s">
        <v>36</v>
      </c>
      <c r="F10" s="210"/>
      <c r="G10" s="210">
        <v>0</v>
      </c>
      <c r="H10" s="313">
        <f>INDEX(Personnel[],MATCH(E10,Paygrade,0),2)</f>
        <v>72</v>
      </c>
      <c r="I10" s="212">
        <f t="shared" si="0"/>
        <v>0</v>
      </c>
    </row>
    <row r="11" spans="1:10" s="190" customFormat="1" ht="11.25" x14ac:dyDescent="0.2">
      <c r="A11" s="309" t="s">
        <v>409</v>
      </c>
      <c r="B11" s="207"/>
      <c r="C11" s="310"/>
      <c r="D11" s="208" t="s">
        <v>258</v>
      </c>
      <c r="E11" s="209" t="s">
        <v>38</v>
      </c>
      <c r="F11" s="210"/>
      <c r="G11" s="210">
        <v>0</v>
      </c>
      <c r="H11" s="313">
        <f>INDEX(Personnel[],MATCH(E11,Paygrade,0),2)</f>
        <v>87</v>
      </c>
      <c r="I11" s="212">
        <f t="shared" si="0"/>
        <v>0</v>
      </c>
    </row>
    <row r="12" spans="1:10" s="190" customFormat="1" ht="11.25" x14ac:dyDescent="0.2">
      <c r="A12" s="309" t="s">
        <v>409</v>
      </c>
      <c r="B12" s="207"/>
      <c r="C12" s="310"/>
      <c r="D12" s="208" t="s">
        <v>258</v>
      </c>
      <c r="E12" s="209" t="s">
        <v>40</v>
      </c>
      <c r="F12" s="210"/>
      <c r="G12" s="210">
        <v>0</v>
      </c>
      <c r="H12" s="313">
        <f>INDEX(Personnel[],MATCH(E12,Paygrade,0),2)</f>
        <v>100</v>
      </c>
      <c r="I12" s="212">
        <f t="shared" si="0"/>
        <v>0</v>
      </c>
    </row>
    <row r="13" spans="1:10" s="190" customFormat="1" ht="11.25" x14ac:dyDescent="0.2">
      <c r="A13" s="309" t="s">
        <v>409</v>
      </c>
      <c r="B13" s="207"/>
      <c r="C13" s="310"/>
      <c r="D13" s="208" t="s">
        <v>258</v>
      </c>
      <c r="E13" s="209" t="s">
        <v>41</v>
      </c>
      <c r="F13" s="210"/>
      <c r="G13" s="210">
        <v>0</v>
      </c>
      <c r="H13" s="313">
        <f>INDEX(Personnel[],MATCH(E13,Paygrade,0),2)</f>
        <v>112</v>
      </c>
      <c r="I13" s="212">
        <f t="shared" si="0"/>
        <v>0</v>
      </c>
    </row>
    <row r="14" spans="1:10" s="190" customFormat="1" ht="11.25" x14ac:dyDescent="0.2">
      <c r="A14" s="309" t="s">
        <v>409</v>
      </c>
      <c r="B14" s="207"/>
      <c r="C14" s="310"/>
      <c r="D14" s="208" t="s">
        <v>258</v>
      </c>
      <c r="E14" s="209" t="s">
        <v>42</v>
      </c>
      <c r="F14" s="210"/>
      <c r="G14" s="210">
        <v>0</v>
      </c>
      <c r="H14" s="313">
        <f>INDEX(Personnel[],MATCH(E14,Paygrade,0),2)</f>
        <v>123</v>
      </c>
      <c r="I14" s="212">
        <f t="shared" si="0"/>
        <v>0</v>
      </c>
    </row>
    <row r="15" spans="1:10" s="190" customFormat="1" ht="11.25" x14ac:dyDescent="0.2">
      <c r="A15" s="309" t="s">
        <v>409</v>
      </c>
      <c r="B15" s="207"/>
      <c r="C15" s="310"/>
      <c r="D15" s="208" t="s">
        <v>258</v>
      </c>
      <c r="E15" s="209" t="s">
        <v>43</v>
      </c>
      <c r="F15" s="210"/>
      <c r="G15" s="210">
        <v>0</v>
      </c>
      <c r="H15" s="313">
        <f>INDEX(Personnel[],MATCH(E15,Paygrade,0),2)</f>
        <v>141</v>
      </c>
      <c r="I15" s="212">
        <f t="shared" si="0"/>
        <v>0</v>
      </c>
    </row>
    <row r="16" spans="1:10" s="190" customFormat="1" ht="11.25" x14ac:dyDescent="0.2">
      <c r="A16" s="309" t="s">
        <v>409</v>
      </c>
      <c r="B16" s="207"/>
      <c r="C16" s="310"/>
      <c r="D16" s="208" t="s">
        <v>258</v>
      </c>
      <c r="E16" s="209" t="s">
        <v>44</v>
      </c>
      <c r="F16" s="210"/>
      <c r="G16" s="210">
        <v>0</v>
      </c>
      <c r="H16" s="313">
        <f>INDEX(Personnel[],MATCH(E16,Paygrade,0),2)</f>
        <v>172</v>
      </c>
      <c r="I16" s="212">
        <f t="shared" si="0"/>
        <v>0</v>
      </c>
    </row>
    <row r="17" spans="1:9" s="190" customFormat="1" ht="11.25" x14ac:dyDescent="0.2">
      <c r="A17" s="309" t="s">
        <v>409</v>
      </c>
      <c r="B17" s="207"/>
      <c r="C17" s="310"/>
      <c r="D17" s="208" t="s">
        <v>258</v>
      </c>
      <c r="E17" s="209" t="s">
        <v>9</v>
      </c>
      <c r="F17" s="210"/>
      <c r="G17" s="210">
        <v>0</v>
      </c>
      <c r="H17" s="313">
        <f>INDEX(Personnel[],MATCH(E17,Paygrade,0),2)</f>
        <v>91</v>
      </c>
      <c r="I17" s="212">
        <f t="shared" si="0"/>
        <v>0</v>
      </c>
    </row>
    <row r="18" spans="1:9" s="190" customFormat="1" ht="11.25" x14ac:dyDescent="0.2">
      <c r="A18" s="309" t="s">
        <v>409</v>
      </c>
      <c r="B18" s="207"/>
      <c r="C18" s="310"/>
      <c r="D18" s="208" t="s">
        <v>258</v>
      </c>
      <c r="E18" s="209" t="s">
        <v>10</v>
      </c>
      <c r="F18" s="210"/>
      <c r="G18" s="210">
        <v>0</v>
      </c>
      <c r="H18" s="313">
        <f>INDEX(Personnel[],MATCH(E18,Paygrade,0),2)</f>
        <v>110</v>
      </c>
      <c r="I18" s="212">
        <f t="shared" si="0"/>
        <v>0</v>
      </c>
    </row>
    <row r="19" spans="1:9" s="190" customFormat="1" ht="11.25" x14ac:dyDescent="0.2">
      <c r="A19" s="309" t="s">
        <v>409</v>
      </c>
      <c r="B19" s="207"/>
      <c r="C19" s="310"/>
      <c r="D19" s="208" t="s">
        <v>258</v>
      </c>
      <c r="E19" s="209" t="s">
        <v>12</v>
      </c>
      <c r="F19" s="210"/>
      <c r="G19" s="210">
        <v>0</v>
      </c>
      <c r="H19" s="313">
        <f>INDEX(Personnel[],MATCH(E19,Paygrade,0),2)</f>
        <v>135</v>
      </c>
      <c r="I19" s="212">
        <f t="shared" si="0"/>
        <v>0</v>
      </c>
    </row>
    <row r="20" spans="1:9" s="190" customFormat="1" ht="11.25" x14ac:dyDescent="0.2">
      <c r="A20" s="309" t="s">
        <v>409</v>
      </c>
      <c r="B20" s="207"/>
      <c r="C20" s="310"/>
      <c r="D20" s="208" t="s">
        <v>258</v>
      </c>
      <c r="E20" s="209" t="s">
        <v>14</v>
      </c>
      <c r="F20" s="210"/>
      <c r="G20" s="210">
        <v>0</v>
      </c>
      <c r="H20" s="313">
        <f>INDEX(Personnel[],MATCH(E20,Paygrade,0),2)</f>
        <v>161</v>
      </c>
      <c r="I20" s="212">
        <f t="shared" si="0"/>
        <v>0</v>
      </c>
    </row>
    <row r="21" spans="1:9" s="190" customFormat="1" ht="11.25" x14ac:dyDescent="0.2">
      <c r="A21" s="309" t="s">
        <v>409</v>
      </c>
      <c r="B21" s="207"/>
      <c r="C21" s="310"/>
      <c r="D21" s="208" t="s">
        <v>258</v>
      </c>
      <c r="E21" s="209" t="s">
        <v>15</v>
      </c>
      <c r="F21" s="210"/>
      <c r="G21" s="210">
        <v>0</v>
      </c>
      <c r="H21" s="313">
        <f>INDEX(Personnel[],MATCH(E21,Paygrade,0),2)</f>
        <v>179</v>
      </c>
      <c r="I21" s="212">
        <f t="shared" si="0"/>
        <v>0</v>
      </c>
    </row>
    <row r="22" spans="1:9" s="190" customFormat="1" ht="11.25" x14ac:dyDescent="0.2">
      <c r="A22" s="309" t="s">
        <v>409</v>
      </c>
      <c r="B22" s="207"/>
      <c r="C22" s="310"/>
      <c r="D22" s="208" t="s">
        <v>258</v>
      </c>
      <c r="E22" s="209" t="s">
        <v>16</v>
      </c>
      <c r="F22" s="210"/>
      <c r="G22" s="210">
        <v>0</v>
      </c>
      <c r="H22" s="313">
        <f>INDEX(Personnel[],MATCH(E22,Paygrade,0),2)</f>
        <v>208</v>
      </c>
      <c r="I22" s="212">
        <f t="shared" si="0"/>
        <v>0</v>
      </c>
    </row>
    <row r="23" spans="1:9" s="190" customFormat="1" ht="11.25" x14ac:dyDescent="0.2">
      <c r="A23" s="309" t="s">
        <v>409</v>
      </c>
      <c r="B23" s="207"/>
      <c r="C23" s="310"/>
      <c r="D23" s="208" t="s">
        <v>258</v>
      </c>
      <c r="E23" s="209" t="s">
        <v>17</v>
      </c>
      <c r="F23" s="210"/>
      <c r="G23" s="210">
        <v>0</v>
      </c>
      <c r="H23" s="313">
        <f>INDEX(Personnel[],MATCH(E23,Paygrade,0),2)</f>
        <v>221</v>
      </c>
      <c r="I23" s="212">
        <f t="shared" si="0"/>
        <v>0</v>
      </c>
    </row>
    <row r="24" spans="1:9" s="190" customFormat="1" ht="11.25" x14ac:dyDescent="0.2">
      <c r="A24" s="309" t="s">
        <v>409</v>
      </c>
      <c r="B24" s="207"/>
      <c r="C24" s="310"/>
      <c r="D24" s="208" t="s">
        <v>258</v>
      </c>
      <c r="E24" s="209" t="s">
        <v>18</v>
      </c>
      <c r="F24" s="210"/>
      <c r="G24" s="210">
        <v>0</v>
      </c>
      <c r="H24" s="313">
        <f>INDEX(Personnel[],MATCH(E24,Paygrade,0),2)</f>
        <v>242</v>
      </c>
      <c r="I24" s="212">
        <f t="shared" si="0"/>
        <v>0</v>
      </c>
    </row>
    <row r="25" spans="1:9" s="190" customFormat="1" ht="11.25" x14ac:dyDescent="0.2">
      <c r="A25" s="309" t="s">
        <v>409</v>
      </c>
      <c r="B25" s="207"/>
      <c r="C25" s="310"/>
      <c r="D25" s="208" t="s">
        <v>258</v>
      </c>
      <c r="E25" s="209" t="s">
        <v>19</v>
      </c>
      <c r="F25" s="210"/>
      <c r="G25" s="210">
        <v>0</v>
      </c>
      <c r="H25" s="313">
        <f>INDEX(Personnel[],MATCH(E25,Paygrade,0),2)</f>
        <v>265</v>
      </c>
      <c r="I25" s="212">
        <f t="shared" si="0"/>
        <v>0</v>
      </c>
    </row>
    <row r="26" spans="1:9" s="190" customFormat="1" ht="11.25" x14ac:dyDescent="0.2">
      <c r="A26" s="309" t="s">
        <v>409</v>
      </c>
      <c r="B26" s="207"/>
      <c r="C26" s="310"/>
      <c r="D26" s="208" t="s">
        <v>258</v>
      </c>
      <c r="E26" s="209" t="s">
        <v>21</v>
      </c>
      <c r="F26" s="210"/>
      <c r="G26" s="210">
        <v>0</v>
      </c>
      <c r="H26" s="313">
        <f>INDEX(Personnel[],MATCH(E26,Paygrade,0),2)</f>
        <v>263</v>
      </c>
      <c r="I26" s="212">
        <f t="shared" si="0"/>
        <v>0</v>
      </c>
    </row>
    <row r="27" spans="1:9" s="190" customFormat="1" ht="11.25" x14ac:dyDescent="0.2">
      <c r="A27" s="309" t="s">
        <v>409</v>
      </c>
      <c r="B27" s="207"/>
      <c r="C27" s="310"/>
      <c r="D27" s="208" t="s">
        <v>258</v>
      </c>
      <c r="E27" s="209" t="s">
        <v>29</v>
      </c>
      <c r="F27" s="210"/>
      <c r="G27" s="210">
        <v>0</v>
      </c>
      <c r="H27" s="313">
        <f>INDEX(Personnel[],MATCH(E27,Paygrade,0),2)</f>
        <v>122</v>
      </c>
      <c r="I27" s="212">
        <f t="shared" si="0"/>
        <v>0</v>
      </c>
    </row>
    <row r="28" spans="1:9" s="190" customFormat="1" ht="11.25" x14ac:dyDescent="0.2">
      <c r="A28" s="309" t="s">
        <v>409</v>
      </c>
      <c r="B28" s="207"/>
      <c r="C28" s="310"/>
      <c r="D28" s="208" t="s">
        <v>258</v>
      </c>
      <c r="E28" s="209" t="s">
        <v>27</v>
      </c>
      <c r="F28" s="210"/>
      <c r="G28" s="210">
        <v>0</v>
      </c>
      <c r="H28" s="313">
        <f>INDEX(Personnel[],MATCH(E28,Paygrade,0),2)</f>
        <v>136</v>
      </c>
      <c r="I28" s="212">
        <f t="shared" si="0"/>
        <v>0</v>
      </c>
    </row>
    <row r="29" spans="1:9" s="190" customFormat="1" ht="11.25" x14ac:dyDescent="0.2">
      <c r="A29" s="309" t="s">
        <v>409</v>
      </c>
      <c r="B29" s="207"/>
      <c r="C29" s="310"/>
      <c r="D29" s="208" t="s">
        <v>258</v>
      </c>
      <c r="E29" s="209" t="s">
        <v>25</v>
      </c>
      <c r="F29" s="210"/>
      <c r="G29" s="210">
        <v>0</v>
      </c>
      <c r="H29" s="313">
        <f>INDEX(Personnel[],MATCH(E29,Paygrade,0),2)</f>
        <v>154</v>
      </c>
      <c r="I29" s="212">
        <f t="shared" si="0"/>
        <v>0</v>
      </c>
    </row>
    <row r="30" spans="1:9" s="190" customFormat="1" ht="11.25" x14ac:dyDescent="0.2">
      <c r="A30" s="309" t="s">
        <v>409</v>
      </c>
      <c r="B30" s="207"/>
      <c r="C30" s="310"/>
      <c r="D30" s="208" t="s">
        <v>258</v>
      </c>
      <c r="E30" s="209" t="s">
        <v>45</v>
      </c>
      <c r="F30" s="210"/>
      <c r="G30" s="210">
        <v>0</v>
      </c>
      <c r="H30" s="313">
        <f>INDEX(Personnel[],MATCH(E30,Paygrade,0),2)</f>
        <v>35</v>
      </c>
      <c r="I30" s="212">
        <f t="shared" si="0"/>
        <v>0</v>
      </c>
    </row>
    <row r="31" spans="1:9" s="190" customFormat="1" ht="11.25" x14ac:dyDescent="0.2">
      <c r="A31" s="309" t="s">
        <v>409</v>
      </c>
      <c r="B31" s="207"/>
      <c r="C31" s="310"/>
      <c r="D31" s="208" t="s">
        <v>258</v>
      </c>
      <c r="E31" s="209" t="s">
        <v>46</v>
      </c>
      <c r="F31" s="210"/>
      <c r="G31" s="210">
        <v>0</v>
      </c>
      <c r="H31" s="313">
        <f>INDEX(Personnel[],MATCH(E31,Paygrade,0),2)</f>
        <v>38</v>
      </c>
      <c r="I31" s="212">
        <f t="shared" si="0"/>
        <v>0</v>
      </c>
    </row>
    <row r="32" spans="1:9" s="190" customFormat="1" ht="11.25" x14ac:dyDescent="0.2">
      <c r="A32" s="309" t="s">
        <v>409</v>
      </c>
      <c r="B32" s="207"/>
      <c r="C32" s="310"/>
      <c r="D32" s="208" t="s">
        <v>258</v>
      </c>
      <c r="E32" s="209" t="s">
        <v>47</v>
      </c>
      <c r="F32" s="210"/>
      <c r="G32" s="210">
        <v>0</v>
      </c>
      <c r="H32" s="313">
        <f>INDEX(Personnel[],MATCH(E32,Paygrade,0),2)</f>
        <v>44</v>
      </c>
      <c r="I32" s="212">
        <f t="shared" si="0"/>
        <v>0</v>
      </c>
    </row>
    <row r="33" spans="1:18" s="190" customFormat="1" ht="11.25" x14ac:dyDescent="0.2">
      <c r="A33" s="309" t="s">
        <v>409</v>
      </c>
      <c r="B33" s="207"/>
      <c r="C33" s="310"/>
      <c r="D33" s="208" t="s">
        <v>258</v>
      </c>
      <c r="E33" s="209" t="s">
        <v>48</v>
      </c>
      <c r="F33" s="210"/>
      <c r="G33" s="210">
        <v>0</v>
      </c>
      <c r="H33" s="313">
        <f>INDEX(Personnel[],MATCH(E33,Paygrade,0),2)</f>
        <v>47</v>
      </c>
      <c r="I33" s="212">
        <f t="shared" si="0"/>
        <v>0</v>
      </c>
    </row>
    <row r="34" spans="1:18" s="190" customFormat="1" ht="11.25" x14ac:dyDescent="0.2">
      <c r="A34" s="309" t="s">
        <v>409</v>
      </c>
      <c r="B34" s="207"/>
      <c r="C34" s="310"/>
      <c r="D34" s="208" t="s">
        <v>258</v>
      </c>
      <c r="E34" s="209" t="s">
        <v>49</v>
      </c>
      <c r="F34" s="210"/>
      <c r="G34" s="210">
        <v>0</v>
      </c>
      <c r="H34" s="313">
        <f>INDEX(Personnel[],MATCH(E34,Paygrade,0),2)</f>
        <v>53</v>
      </c>
      <c r="I34" s="212">
        <f t="shared" si="0"/>
        <v>0</v>
      </c>
    </row>
    <row r="35" spans="1:18" s="190" customFormat="1" ht="11.25" x14ac:dyDescent="0.2">
      <c r="A35" s="309" t="s">
        <v>409</v>
      </c>
      <c r="B35" s="207"/>
      <c r="C35" s="310"/>
      <c r="D35" s="208" t="s">
        <v>258</v>
      </c>
      <c r="E35" s="209" t="s">
        <v>50</v>
      </c>
      <c r="F35" s="210"/>
      <c r="G35" s="210">
        <v>0</v>
      </c>
      <c r="H35" s="313">
        <f>INDEX(Personnel[],MATCH(E35,Paygrade,0),2)</f>
        <v>61</v>
      </c>
      <c r="I35" s="212">
        <f t="shared" si="0"/>
        <v>0</v>
      </c>
    </row>
    <row r="36" spans="1:18" s="190" customFormat="1" ht="11.25" x14ac:dyDescent="0.2">
      <c r="A36" s="309" t="s">
        <v>409</v>
      </c>
      <c r="B36" s="207"/>
      <c r="C36" s="310"/>
      <c r="D36" s="208" t="s">
        <v>258</v>
      </c>
      <c r="E36" s="209" t="s">
        <v>51</v>
      </c>
      <c r="F36" s="210"/>
      <c r="G36" s="210">
        <v>0</v>
      </c>
      <c r="H36" s="313">
        <f>INDEX(Personnel[],MATCH(E36,Paygrade,0),2)</f>
        <v>62</v>
      </c>
      <c r="I36" s="212">
        <f t="shared" si="0"/>
        <v>0</v>
      </c>
    </row>
    <row r="37" spans="1:18" s="190" customFormat="1" ht="12" thickBot="1" x14ac:dyDescent="0.25">
      <c r="A37" s="213"/>
      <c r="B37" s="214"/>
      <c r="C37" s="214"/>
      <c r="D37" s="215"/>
      <c r="E37" s="216"/>
      <c r="F37" s="216"/>
      <c r="G37" s="217"/>
      <c r="H37" s="218"/>
      <c r="I37" s="219"/>
    </row>
    <row r="38" spans="1:18" s="190" customFormat="1" ht="12" thickBot="1" x14ac:dyDescent="0.25">
      <c r="A38" s="220"/>
      <c r="B38" s="220"/>
      <c r="C38" s="221" t="s">
        <v>194</v>
      </c>
      <c r="D38" s="222"/>
      <c r="E38" s="222"/>
      <c r="F38" s="222"/>
      <c r="G38" s="223"/>
      <c r="H38" s="224"/>
      <c r="I38" s="225">
        <f>SUM(I7:I36)</f>
        <v>0</v>
      </c>
    </row>
    <row r="39" spans="1:18" s="190" customFormat="1" ht="12" thickBot="1" x14ac:dyDescent="0.25">
      <c r="A39" s="220"/>
      <c r="B39" s="220"/>
      <c r="C39" s="226"/>
      <c r="D39" s="226"/>
      <c r="E39" s="226"/>
      <c r="F39" s="226"/>
      <c r="G39" s="227"/>
      <c r="I39" s="227"/>
    </row>
    <row r="40" spans="1:18" s="190" customFormat="1" ht="11.25" x14ac:dyDescent="0.2">
      <c r="A40" s="185" t="s">
        <v>211</v>
      </c>
      <c r="B40" s="187" t="s">
        <v>303</v>
      </c>
      <c r="C40" s="187" t="s">
        <v>241</v>
      </c>
      <c r="D40" s="187" t="s">
        <v>239</v>
      </c>
      <c r="E40" s="187" t="s">
        <v>240</v>
      </c>
      <c r="F40" s="187" t="s">
        <v>320</v>
      </c>
      <c r="G40" s="193" t="s">
        <v>141</v>
      </c>
    </row>
    <row r="41" spans="1:18" s="190" customFormat="1" x14ac:dyDescent="0.2">
      <c r="A41" s="228" t="s">
        <v>244</v>
      </c>
      <c r="B41" s="229"/>
      <c r="C41" s="230">
        <v>0</v>
      </c>
      <c r="D41" s="336">
        <f>INDEX(Vehicle[],MATCH(A41,Vehicle_Type,0),3)</f>
        <v>9.84</v>
      </c>
      <c r="E41" s="230">
        <v>0</v>
      </c>
      <c r="F41" s="337">
        <f>INDEX(Vehicle[],MATCH(A41,Vehicle_Type,0),2)</f>
        <v>0.16</v>
      </c>
      <c r="G41" s="231">
        <f>C41*D41+E41*F41</f>
        <v>0</v>
      </c>
      <c r="M41"/>
      <c r="N41"/>
      <c r="O41"/>
      <c r="P41"/>
      <c r="Q41"/>
      <c r="R41"/>
    </row>
    <row r="42" spans="1:18" s="190" customFormat="1" x14ac:dyDescent="0.2">
      <c r="A42" s="228" t="s">
        <v>242</v>
      </c>
      <c r="B42" s="229"/>
      <c r="C42" s="230">
        <v>0</v>
      </c>
      <c r="D42" s="336">
        <f>INDEX(Vehicle[],MATCH(A42,Vehicle_Type,0),3)</f>
        <v>9.16</v>
      </c>
      <c r="E42" s="230">
        <v>0</v>
      </c>
      <c r="F42" s="337">
        <f>INDEX(Vehicle[],MATCH(A42,Vehicle_Type,0),2)</f>
        <v>0.13</v>
      </c>
      <c r="G42" s="231">
        <f t="shared" ref="G42:G43" si="1">C42*D42+E42*F42</f>
        <v>0</v>
      </c>
      <c r="M42"/>
      <c r="N42"/>
      <c r="O42"/>
      <c r="P42"/>
      <c r="Q42"/>
      <c r="R42"/>
    </row>
    <row r="43" spans="1:18" s="190" customFormat="1" x14ac:dyDescent="0.2">
      <c r="A43" s="228" t="s">
        <v>243</v>
      </c>
      <c r="B43" s="229"/>
      <c r="C43" s="230">
        <v>0</v>
      </c>
      <c r="D43" s="336">
        <f>INDEX(Vehicle[],MATCH(A43,Vehicle_Type,0),3)</f>
        <v>7.35</v>
      </c>
      <c r="E43" s="230">
        <v>0</v>
      </c>
      <c r="F43" s="337">
        <f>INDEX(Vehicle[],MATCH(A43,Vehicle_Type,0),2)</f>
        <v>0.12</v>
      </c>
      <c r="G43" s="231">
        <f t="shared" si="1"/>
        <v>0</v>
      </c>
      <c r="M43"/>
      <c r="N43"/>
      <c r="O43"/>
      <c r="P43"/>
      <c r="Q43"/>
      <c r="R43"/>
    </row>
    <row r="44" spans="1:18" s="190" customFormat="1" ht="13.5" thickBot="1" x14ac:dyDescent="0.25">
      <c r="C44" s="194"/>
      <c r="G44" s="232"/>
      <c r="M44"/>
      <c r="N44"/>
      <c r="O44"/>
      <c r="P44"/>
      <c r="Q44"/>
      <c r="R44"/>
    </row>
    <row r="45" spans="1:18" s="190" customFormat="1" ht="13.5" thickBot="1" x14ac:dyDescent="0.25">
      <c r="C45" s="221" t="s">
        <v>212</v>
      </c>
      <c r="D45" s="222"/>
      <c r="E45" s="222"/>
      <c r="F45" s="233"/>
      <c r="G45" s="234">
        <f>SUM(G41:G43)</f>
        <v>0</v>
      </c>
      <c r="H45" s="235"/>
      <c r="K45" s="191"/>
      <c r="L45" s="191"/>
      <c r="M45"/>
      <c r="N45"/>
      <c r="O45"/>
      <c r="P45"/>
      <c r="Q45"/>
      <c r="R45"/>
    </row>
    <row r="46" spans="1:18" s="190" customFormat="1" ht="13.5" thickBot="1" x14ac:dyDescent="0.25">
      <c r="C46" s="236"/>
      <c r="D46" s="236"/>
      <c r="E46" s="236"/>
      <c r="F46" s="236"/>
      <c r="G46" s="237"/>
      <c r="H46" s="238"/>
      <c r="L46" s="191"/>
      <c r="M46"/>
      <c r="N46"/>
      <c r="O46"/>
      <c r="P46"/>
      <c r="Q46"/>
      <c r="R46"/>
    </row>
    <row r="47" spans="1:18" s="190" customFormat="1" x14ac:dyDescent="0.2">
      <c r="A47" s="185" t="s">
        <v>200</v>
      </c>
      <c r="B47" s="187"/>
      <c r="C47" s="92" t="s">
        <v>201</v>
      </c>
      <c r="D47" s="187" t="s">
        <v>238</v>
      </c>
      <c r="E47" s="187" t="s">
        <v>233</v>
      </c>
      <c r="F47" s="187" t="s">
        <v>234</v>
      </c>
      <c r="G47" s="188" t="s">
        <v>141</v>
      </c>
      <c r="H47" s="189" t="s">
        <v>305</v>
      </c>
      <c r="I47" s="192"/>
      <c r="L47" s="191"/>
      <c r="M47"/>
      <c r="N47"/>
      <c r="O47"/>
      <c r="P47"/>
      <c r="Q47"/>
      <c r="R47"/>
    </row>
    <row r="48" spans="1:18" s="190" customFormat="1" x14ac:dyDescent="0.2">
      <c r="A48" s="239" t="s">
        <v>364</v>
      </c>
      <c r="B48" s="240"/>
      <c r="C48" s="89"/>
      <c r="D48" s="241" t="s">
        <v>8</v>
      </c>
      <c r="E48" s="210">
        <v>0</v>
      </c>
      <c r="F48" s="211">
        <f>INDEX(ADMIN!$A$7:$C$13,MATCH(A48,Air_Type,0),2)</f>
        <v>21111</v>
      </c>
      <c r="G48" s="242">
        <f>E48*F48</f>
        <v>0</v>
      </c>
      <c r="H48" s="243"/>
      <c r="I48" s="244"/>
      <c r="L48" s="191"/>
      <c r="M48"/>
      <c r="N48"/>
      <c r="O48"/>
      <c r="P48"/>
      <c r="Q48"/>
      <c r="R48"/>
    </row>
    <row r="49" spans="1:18" s="190" customFormat="1" x14ac:dyDescent="0.2">
      <c r="A49" s="239" t="s">
        <v>386</v>
      </c>
      <c r="B49" s="245"/>
      <c r="C49" s="89"/>
      <c r="D49" s="246" t="s">
        <v>8</v>
      </c>
      <c r="E49" s="210">
        <v>0</v>
      </c>
      <c r="F49" s="211">
        <f>INDEX(ADMIN!$A$7:$C$13,MATCH(A49,Air_Type,0),2)</f>
        <v>20921</v>
      </c>
      <c r="G49" s="247">
        <f>E49*F49</f>
        <v>0</v>
      </c>
      <c r="H49" s="243"/>
      <c r="I49" s="244"/>
      <c r="L49" s="191"/>
      <c r="M49"/>
      <c r="N49"/>
      <c r="O49"/>
      <c r="P49"/>
      <c r="Q49"/>
      <c r="R49"/>
    </row>
    <row r="50" spans="1:18" s="190" customFormat="1" ht="13.5" thickBot="1" x14ac:dyDescent="0.25">
      <c r="B50" s="245"/>
      <c r="C50" s="194"/>
      <c r="D50" s="248"/>
      <c r="G50" s="232"/>
      <c r="L50" s="191"/>
      <c r="M50"/>
      <c r="N50"/>
      <c r="O50"/>
      <c r="P50"/>
      <c r="Q50"/>
      <c r="R50"/>
    </row>
    <row r="51" spans="1:18" s="190" customFormat="1" ht="13.5" thickBot="1" x14ac:dyDescent="0.25">
      <c r="C51" s="221" t="s">
        <v>202</v>
      </c>
      <c r="D51" s="222"/>
      <c r="E51" s="222"/>
      <c r="F51" s="222"/>
      <c r="G51" s="234">
        <f>SUM(G48:G49)</f>
        <v>0</v>
      </c>
      <c r="H51" s="249"/>
      <c r="L51" s="191"/>
      <c r="M51"/>
      <c r="N51"/>
      <c r="O51"/>
      <c r="P51"/>
      <c r="Q51"/>
      <c r="R51"/>
    </row>
    <row r="52" spans="1:18" s="190" customFormat="1" ht="13.5" thickBot="1" x14ac:dyDescent="0.25">
      <c r="L52" s="191"/>
      <c r="M52"/>
      <c r="N52"/>
      <c r="O52"/>
      <c r="P52"/>
      <c r="Q52"/>
      <c r="R52"/>
    </row>
    <row r="53" spans="1:18" s="190" customFormat="1" x14ac:dyDescent="0.2">
      <c r="A53" s="185" t="s">
        <v>195</v>
      </c>
      <c r="B53" s="186"/>
      <c r="C53" s="88" t="s">
        <v>196</v>
      </c>
      <c r="D53" s="187" t="s">
        <v>238</v>
      </c>
      <c r="E53" s="187" t="s">
        <v>233</v>
      </c>
      <c r="F53" s="187" t="s">
        <v>234</v>
      </c>
      <c r="G53" s="188" t="s">
        <v>141</v>
      </c>
      <c r="H53" s="189" t="s">
        <v>305</v>
      </c>
      <c r="L53" s="191"/>
      <c r="M53" s="191"/>
      <c r="N53" s="191"/>
      <c r="O53" s="191"/>
      <c r="P53" s="191"/>
    </row>
    <row r="54" spans="1:18" s="190" customFormat="1" x14ac:dyDescent="0.2">
      <c r="A54" s="239" t="s">
        <v>362</v>
      </c>
      <c r="B54" s="240"/>
      <c r="C54" s="90"/>
      <c r="D54" s="241" t="str">
        <f>INDEX(Boats[],MATCH(A54,Boat_Type,0),3)</f>
        <v>HOURLY</v>
      </c>
      <c r="E54" s="210">
        <v>0</v>
      </c>
      <c r="F54" s="250">
        <f>INDEX(Boats[],MATCH(A54,Boat_Type,0),2)</f>
        <v>1511</v>
      </c>
      <c r="G54" s="242">
        <f>E54*F54</f>
        <v>0</v>
      </c>
      <c r="H54" s="243"/>
      <c r="L54" s="191"/>
      <c r="M54" s="191"/>
      <c r="N54" s="191"/>
      <c r="O54" s="191"/>
      <c r="P54" s="191"/>
    </row>
    <row r="55" spans="1:18" s="190" customFormat="1" x14ac:dyDescent="0.2">
      <c r="A55" s="239" t="s">
        <v>360</v>
      </c>
      <c r="B55" s="245"/>
      <c r="C55" s="91"/>
      <c r="D55" s="241" t="str">
        <f>INDEX(Boats[],MATCH(A55,Boat_Type,0),3)</f>
        <v>HOURLY</v>
      </c>
      <c r="E55" s="251">
        <v>0</v>
      </c>
      <c r="F55" s="250">
        <f>INDEX(Boats[],MATCH(A55,Boat_Type,0),2)</f>
        <v>3429</v>
      </c>
      <c r="G55" s="242">
        <f>E55*F55</f>
        <v>0</v>
      </c>
      <c r="H55" s="252"/>
      <c r="L55" s="191"/>
      <c r="M55" s="191"/>
      <c r="N55" s="191"/>
      <c r="O55" s="191"/>
      <c r="P55" s="191"/>
    </row>
    <row r="56" spans="1:18" s="190" customFormat="1" ht="13.5" thickBot="1" x14ac:dyDescent="0.25">
      <c r="A56" s="245"/>
      <c r="B56" s="245"/>
      <c r="C56" s="253"/>
      <c r="D56" s="248"/>
      <c r="E56" s="248"/>
      <c r="G56" s="254"/>
      <c r="H56" s="255"/>
      <c r="L56" s="191"/>
      <c r="M56" s="191"/>
      <c r="N56" s="191"/>
      <c r="O56" s="191"/>
      <c r="P56" s="191"/>
    </row>
    <row r="57" spans="1:18" s="190" customFormat="1" ht="12" thickBot="1" x14ac:dyDescent="0.25">
      <c r="C57" s="221" t="s">
        <v>197</v>
      </c>
      <c r="D57" s="222"/>
      <c r="E57" s="222"/>
      <c r="F57" s="222"/>
      <c r="G57" s="234">
        <f>SUM(G54:G55)</f>
        <v>0</v>
      </c>
    </row>
    <row r="58" spans="1:18" s="190" customFormat="1" ht="12" thickBot="1" x14ac:dyDescent="0.25">
      <c r="G58" s="256"/>
    </row>
    <row r="59" spans="1:18" s="190" customFormat="1" ht="11.25" x14ac:dyDescent="0.2">
      <c r="A59" s="185" t="s">
        <v>198</v>
      </c>
      <c r="B59" s="187"/>
      <c r="C59" s="92" t="s">
        <v>304</v>
      </c>
      <c r="D59" s="187" t="s">
        <v>238</v>
      </c>
      <c r="E59" s="187" t="s">
        <v>233</v>
      </c>
      <c r="F59" s="187" t="s">
        <v>234</v>
      </c>
      <c r="G59" s="188" t="s">
        <v>141</v>
      </c>
      <c r="H59" s="189" t="s">
        <v>305</v>
      </c>
    </row>
    <row r="60" spans="1:18" s="190" customFormat="1" ht="11.25" x14ac:dyDescent="0.2">
      <c r="A60" s="239" t="s">
        <v>336</v>
      </c>
      <c r="B60" s="240"/>
      <c r="C60" s="90"/>
      <c r="D60" s="241" t="str">
        <f>INDEX(Cutters[],MATCH(A60,Cutter_Type,0),3)</f>
        <v>HOURLY</v>
      </c>
      <c r="E60" s="210">
        <v>0</v>
      </c>
      <c r="F60" s="250">
        <f>INDEX(Cutters[],MATCH(A60,Cutter_Type,0),2)</f>
        <v>32876</v>
      </c>
      <c r="G60" s="242">
        <f>E60*F60</f>
        <v>0</v>
      </c>
      <c r="H60" s="243"/>
    </row>
    <row r="61" spans="1:18" s="190" customFormat="1" ht="11.25" x14ac:dyDescent="0.2">
      <c r="A61" s="239" t="s">
        <v>347</v>
      </c>
      <c r="B61" s="240"/>
      <c r="C61" s="91"/>
      <c r="D61" s="241" t="str">
        <f>INDEX(Cutters[],MATCH(A61,Cutter_Type,0),3)</f>
        <v>HOURLY</v>
      </c>
      <c r="E61" s="210">
        <v>0</v>
      </c>
      <c r="F61" s="250">
        <f>INDEX(Cutters[],MATCH(A61,Cutter_Type,0),2)</f>
        <v>7787</v>
      </c>
      <c r="G61" s="242">
        <f>E61*F61</f>
        <v>0</v>
      </c>
      <c r="H61" s="252"/>
    </row>
    <row r="62" spans="1:18" s="190" customFormat="1" ht="12" thickBot="1" x14ac:dyDescent="0.25">
      <c r="A62" s="245"/>
      <c r="C62" s="253"/>
      <c r="G62" s="254"/>
      <c r="H62" s="245"/>
    </row>
    <row r="63" spans="1:18" s="190" customFormat="1" ht="12" thickBot="1" x14ac:dyDescent="0.25">
      <c r="C63" s="221" t="s">
        <v>199</v>
      </c>
      <c r="D63" s="222"/>
      <c r="E63" s="222"/>
      <c r="F63" s="222"/>
      <c r="G63" s="234">
        <f>SUM(G60:G61)</f>
        <v>0</v>
      </c>
    </row>
    <row r="64" spans="1:18" s="190" customFormat="1" ht="12" thickBot="1" x14ac:dyDescent="0.25">
      <c r="F64" s="320"/>
    </row>
    <row r="65" spans="1:9" s="190" customFormat="1" ht="11.25" x14ac:dyDescent="0.2">
      <c r="A65" s="185" t="s">
        <v>203</v>
      </c>
      <c r="B65" s="186"/>
      <c r="C65" s="186"/>
      <c r="D65" s="187" t="s">
        <v>238</v>
      </c>
      <c r="E65" s="187" t="s">
        <v>233</v>
      </c>
      <c r="F65" s="319" t="s">
        <v>234</v>
      </c>
      <c r="G65" s="193" t="s">
        <v>141</v>
      </c>
      <c r="H65" s="194"/>
      <c r="I65" s="192"/>
    </row>
    <row r="66" spans="1:9" s="190" customFormat="1" ht="11.25" x14ac:dyDescent="0.2">
      <c r="A66" s="239" t="s">
        <v>115</v>
      </c>
      <c r="B66" s="240"/>
      <c r="C66" s="240"/>
      <c r="D66" s="241" t="str">
        <f>INDEX(Equipment[],MATCH(A66,Equip_List,0),3)</f>
        <v>HOURLY</v>
      </c>
      <c r="E66" s="210">
        <v>0</v>
      </c>
      <c r="F66" s="250">
        <f>INDEX(Equipment[],MATCH(A66,Equip_List,0),2)</f>
        <v>15</v>
      </c>
      <c r="G66" s="231">
        <f>E66*F66</f>
        <v>0</v>
      </c>
      <c r="H66" s="217"/>
      <c r="I66" s="244"/>
    </row>
    <row r="67" spans="1:9" s="190" customFormat="1" ht="11.25" x14ac:dyDescent="0.2">
      <c r="A67" s="239" t="s">
        <v>105</v>
      </c>
      <c r="B67" s="240"/>
      <c r="C67" s="240"/>
      <c r="D67" s="241" t="str">
        <f>INDEX(Equipment[],MATCH(A67,Equip_List,0),3)</f>
        <v>HOURLY</v>
      </c>
      <c r="E67" s="210">
        <v>0</v>
      </c>
      <c r="F67" s="250">
        <f>INDEX(Equipment[],MATCH(A67,Equip_List,0),2)</f>
        <v>13</v>
      </c>
      <c r="G67" s="231">
        <f>E67*F67</f>
        <v>0</v>
      </c>
      <c r="H67" s="217"/>
      <c r="I67" s="244"/>
    </row>
    <row r="68" spans="1:9" s="190" customFormat="1" ht="11.25" x14ac:dyDescent="0.2">
      <c r="A68" s="239" t="s">
        <v>80</v>
      </c>
      <c r="B68" s="240"/>
      <c r="C68" s="245"/>
      <c r="D68" s="241" t="str">
        <f>INDEX(Equipment[],MATCH(A68,Equip_List,0),3)</f>
        <v>HOURLY</v>
      </c>
      <c r="E68" s="210">
        <v>0</v>
      </c>
      <c r="F68" s="250">
        <f>INDEX(Equipment[],MATCH(A68,Equip_List,0),2)</f>
        <v>296</v>
      </c>
      <c r="G68" s="231">
        <f>E68*F68</f>
        <v>0</v>
      </c>
      <c r="H68" s="217"/>
      <c r="I68" s="244"/>
    </row>
    <row r="69" spans="1:9" s="190" customFormat="1" ht="12" thickBot="1" x14ac:dyDescent="0.25">
      <c r="A69" s="245"/>
      <c r="C69" s="253"/>
      <c r="G69" s="254"/>
    </row>
    <row r="70" spans="1:9" s="190" customFormat="1" ht="12" thickBot="1" x14ac:dyDescent="0.25">
      <c r="C70" s="221" t="s">
        <v>204</v>
      </c>
      <c r="D70" s="222"/>
      <c r="E70" s="222"/>
      <c r="F70" s="222"/>
      <c r="G70" s="234">
        <f>SUM(G66:G68)</f>
        <v>0</v>
      </c>
      <c r="H70" s="249"/>
    </row>
    <row r="71" spans="1:9" s="190" customFormat="1" ht="12" thickBot="1" x14ac:dyDescent="0.25">
      <c r="C71" s="226"/>
      <c r="D71" s="226"/>
      <c r="E71" s="226"/>
      <c r="F71" s="249"/>
      <c r="G71" s="249"/>
    </row>
    <row r="72" spans="1:9" s="190" customFormat="1" ht="11.25" x14ac:dyDescent="0.2">
      <c r="A72" s="185" t="s">
        <v>205</v>
      </c>
      <c r="B72" s="186"/>
      <c r="C72" s="257" t="s">
        <v>206</v>
      </c>
      <c r="D72" s="258"/>
      <c r="E72" s="186"/>
      <c r="F72" s="187" t="s">
        <v>207</v>
      </c>
      <c r="G72" s="193" t="s">
        <v>208</v>
      </c>
    </row>
    <row r="73" spans="1:9" s="190" customFormat="1" ht="11.25" x14ac:dyDescent="0.2">
      <c r="A73" s="239" t="s">
        <v>209</v>
      </c>
      <c r="B73" s="259"/>
      <c r="C73" s="260"/>
      <c r="D73" s="261"/>
      <c r="E73" s="262"/>
      <c r="F73" s="430"/>
      <c r="G73" s="263"/>
    </row>
    <row r="74" spans="1:9" s="190" customFormat="1" ht="12" thickBot="1" x14ac:dyDescent="0.25">
      <c r="C74" s="248"/>
      <c r="G74" s="256"/>
    </row>
    <row r="75" spans="1:9" s="190" customFormat="1" ht="12" thickBot="1" x14ac:dyDescent="0.25">
      <c r="C75" s="221" t="s">
        <v>210</v>
      </c>
      <c r="D75" s="222"/>
      <c r="E75" s="222"/>
      <c r="F75" s="222"/>
      <c r="G75" s="234">
        <f>SUM(G73:G73)</f>
        <v>0</v>
      </c>
    </row>
    <row r="76" spans="1:9" s="190" customFormat="1" ht="12" thickBot="1" x14ac:dyDescent="0.25"/>
    <row r="77" spans="1:9" s="190" customFormat="1" ht="11.25" x14ac:dyDescent="0.2">
      <c r="A77" s="185" t="s">
        <v>213</v>
      </c>
      <c r="B77" s="186"/>
      <c r="C77" s="257" t="s">
        <v>214</v>
      </c>
      <c r="D77" s="258"/>
      <c r="E77" s="186"/>
      <c r="F77" s="186"/>
      <c r="G77" s="264" t="s">
        <v>215</v>
      </c>
    </row>
    <row r="78" spans="1:9" s="190" customFormat="1" ht="11.25" x14ac:dyDescent="0.2">
      <c r="A78" s="239"/>
      <c r="B78" s="240"/>
      <c r="C78" s="428"/>
      <c r="D78" s="429"/>
      <c r="E78" s="326"/>
      <c r="F78" s="259"/>
      <c r="G78" s="263"/>
    </row>
    <row r="79" spans="1:9" s="190" customFormat="1" ht="11.25" x14ac:dyDescent="0.2">
      <c r="A79" s="239"/>
      <c r="B79" s="240"/>
      <c r="C79" s="265"/>
      <c r="D79" s="261"/>
      <c r="E79" s="326"/>
      <c r="F79" s="259"/>
      <c r="G79" s="263"/>
    </row>
    <row r="80" spans="1:9" s="190" customFormat="1" ht="11.25" x14ac:dyDescent="0.2">
      <c r="A80" s="239"/>
      <c r="B80" s="240"/>
      <c r="C80" s="265"/>
      <c r="D80" s="261"/>
      <c r="E80" s="326"/>
      <c r="F80" s="259"/>
      <c r="G80" s="263"/>
    </row>
    <row r="81" spans="1:7" s="190" customFormat="1" ht="12" thickBot="1" x14ac:dyDescent="0.25">
      <c r="G81" s="256"/>
    </row>
    <row r="82" spans="1:7" s="190" customFormat="1" ht="12" thickBot="1" x14ac:dyDescent="0.25">
      <c r="C82" s="221" t="s">
        <v>216</v>
      </c>
      <c r="D82" s="222"/>
      <c r="E82" s="222"/>
      <c r="F82" s="222"/>
      <c r="G82" s="266">
        <f>SUM(G78:G80)</f>
        <v>0</v>
      </c>
    </row>
    <row r="83" spans="1:7" s="190" customFormat="1" ht="12" thickBot="1" x14ac:dyDescent="0.25">
      <c r="G83" s="244"/>
    </row>
    <row r="84" spans="1:7" s="190" customFormat="1" ht="11.25" x14ac:dyDescent="0.2">
      <c r="A84" s="185" t="s">
        <v>323</v>
      </c>
      <c r="B84" s="186"/>
      <c r="C84" s="257" t="s">
        <v>217</v>
      </c>
      <c r="D84" s="258"/>
      <c r="E84" s="257" t="s">
        <v>218</v>
      </c>
      <c r="F84" s="258"/>
      <c r="G84" s="193" t="s">
        <v>215</v>
      </c>
    </row>
    <row r="85" spans="1:7" s="190" customFormat="1" ht="11.25" x14ac:dyDescent="0.2">
      <c r="A85" s="239"/>
      <c r="B85" s="259"/>
      <c r="C85" s="426"/>
      <c r="D85" s="427"/>
      <c r="E85" s="267"/>
      <c r="F85" s="268"/>
      <c r="G85" s="263"/>
    </row>
    <row r="86" spans="1:7" s="190" customFormat="1" ht="11.25" x14ac:dyDescent="0.2">
      <c r="A86" s="239"/>
      <c r="B86" s="259"/>
      <c r="C86" s="265"/>
      <c r="D86" s="261"/>
      <c r="E86" s="267"/>
      <c r="F86" s="268"/>
      <c r="G86" s="263"/>
    </row>
    <row r="87" spans="1:7" s="190" customFormat="1" ht="11.25" x14ac:dyDescent="0.2">
      <c r="A87" s="239"/>
      <c r="B87" s="259"/>
      <c r="C87" s="265"/>
      <c r="D87" s="261"/>
      <c r="E87" s="267"/>
      <c r="F87" s="268"/>
      <c r="G87" s="263"/>
    </row>
    <row r="88" spans="1:7" s="190" customFormat="1" ht="12" thickBot="1" x14ac:dyDescent="0.25">
      <c r="G88" s="256"/>
    </row>
    <row r="89" spans="1:7" s="190" customFormat="1" ht="12" thickBot="1" x14ac:dyDescent="0.25">
      <c r="C89" s="221" t="s">
        <v>219</v>
      </c>
      <c r="D89" s="222"/>
      <c r="E89" s="222"/>
      <c r="F89" s="222"/>
      <c r="G89" s="234">
        <f>SUM(G85:G87)</f>
        <v>0</v>
      </c>
    </row>
    <row r="90" spans="1:7" s="190" customFormat="1" ht="12" thickBot="1" x14ac:dyDescent="0.25">
      <c r="B90" s="305"/>
      <c r="C90" s="226"/>
      <c r="D90" s="226"/>
      <c r="E90" s="322"/>
      <c r="F90" s="226"/>
      <c r="G90" s="249"/>
    </row>
    <row r="91" spans="1:7" s="190" customFormat="1" ht="11.25" x14ac:dyDescent="0.2">
      <c r="A91" s="424" t="s">
        <v>321</v>
      </c>
      <c r="B91" s="186"/>
      <c r="C91" s="257" t="s">
        <v>214</v>
      </c>
      <c r="D91" s="258"/>
      <c r="E91" s="321"/>
      <c r="F91" s="186"/>
      <c r="G91" s="264" t="s">
        <v>215</v>
      </c>
    </row>
    <row r="92" spans="1:7" s="190" customFormat="1" ht="11.25" x14ac:dyDescent="0.2">
      <c r="A92" s="308"/>
      <c r="B92" s="304"/>
      <c r="C92" s="428"/>
      <c r="D92" s="429"/>
      <c r="E92" s="323"/>
      <c r="F92" s="259"/>
      <c r="G92" s="263"/>
    </row>
    <row r="93" spans="1:7" s="190" customFormat="1" ht="11.25" x14ac:dyDescent="0.2">
      <c r="A93" s="307"/>
      <c r="B93" s="240"/>
      <c r="C93" s="428"/>
      <c r="D93" s="429"/>
      <c r="E93" s="323"/>
      <c r="F93" s="259"/>
      <c r="G93" s="263"/>
    </row>
    <row r="94" spans="1:7" s="190" customFormat="1" ht="11.25" x14ac:dyDescent="0.2">
      <c r="A94" s="306"/>
      <c r="B94" s="240"/>
      <c r="C94" s="428"/>
      <c r="D94" s="429"/>
      <c r="E94" s="323"/>
      <c r="F94" s="259"/>
      <c r="G94" s="263"/>
    </row>
    <row r="95" spans="1:7" s="190" customFormat="1" ht="12" thickBot="1" x14ac:dyDescent="0.25">
      <c r="A95" s="194"/>
      <c r="G95" s="256"/>
    </row>
    <row r="96" spans="1:7" s="190" customFormat="1" ht="12" thickBot="1" x14ac:dyDescent="0.25">
      <c r="A96" s="194"/>
      <c r="C96" s="221" t="s">
        <v>220</v>
      </c>
      <c r="D96" s="222"/>
      <c r="E96" s="222"/>
      <c r="F96" s="222"/>
      <c r="G96" s="266">
        <f>SUM(G92:G94)</f>
        <v>0</v>
      </c>
    </row>
    <row r="97" spans="1:17" s="190" customFormat="1" ht="12" thickBot="1" x14ac:dyDescent="0.25">
      <c r="A97" s="194"/>
      <c r="C97" s="226"/>
      <c r="D97" s="226"/>
      <c r="E97" s="226"/>
      <c r="F97" s="226"/>
      <c r="G97" s="270"/>
    </row>
    <row r="98" spans="1:17" s="190" customFormat="1" ht="11.25" x14ac:dyDescent="0.2">
      <c r="A98" s="425" t="s">
        <v>322</v>
      </c>
      <c r="B98" s="186"/>
      <c r="C98" s="257" t="s">
        <v>214</v>
      </c>
      <c r="D98" s="258"/>
      <c r="E98" s="269"/>
      <c r="F98" s="269"/>
      <c r="G98" s="264" t="s">
        <v>215</v>
      </c>
    </row>
    <row r="99" spans="1:17" s="190" customFormat="1" ht="11.25" x14ac:dyDescent="0.2">
      <c r="A99" s="239"/>
      <c r="B99" s="240"/>
      <c r="C99" s="428"/>
      <c r="D99" s="429"/>
      <c r="E99" s="326"/>
      <c r="F99" s="259"/>
      <c r="G99" s="263"/>
    </row>
    <row r="100" spans="1:17" s="190" customFormat="1" ht="11.25" x14ac:dyDescent="0.2">
      <c r="A100" s="239"/>
      <c r="B100" s="240"/>
      <c r="C100" s="428"/>
      <c r="D100" s="429"/>
      <c r="E100" s="326"/>
      <c r="F100" s="259"/>
      <c r="G100" s="263"/>
    </row>
    <row r="101" spans="1:17" s="190" customFormat="1" ht="11.25" x14ac:dyDescent="0.2">
      <c r="A101" s="239"/>
      <c r="B101" s="245"/>
      <c r="C101" s="428"/>
      <c r="D101" s="429"/>
      <c r="E101" s="326"/>
      <c r="F101" s="327"/>
      <c r="G101" s="271"/>
    </row>
    <row r="102" spans="1:17" s="190" customFormat="1" ht="12" thickBot="1" x14ac:dyDescent="0.25">
      <c r="B102" s="245"/>
      <c r="F102" s="248"/>
      <c r="G102" s="272"/>
    </row>
    <row r="103" spans="1:17" s="190" customFormat="1" ht="12" thickBot="1" x14ac:dyDescent="0.25">
      <c r="C103" s="221" t="s">
        <v>221</v>
      </c>
      <c r="D103" s="222"/>
      <c r="E103" s="222"/>
      <c r="F103" s="222"/>
      <c r="G103" s="266">
        <f>SUM(G99:G101)</f>
        <v>0</v>
      </c>
    </row>
    <row r="104" spans="1:17" s="190" customFormat="1" ht="12" thickBot="1" x14ac:dyDescent="0.25">
      <c r="G104" s="244"/>
    </row>
    <row r="105" spans="1:17" s="190" customFormat="1" ht="11.25" x14ac:dyDescent="0.2">
      <c r="A105" s="185" t="s">
        <v>222</v>
      </c>
      <c r="B105" s="273"/>
      <c r="C105" s="257" t="s">
        <v>214</v>
      </c>
      <c r="D105" s="258"/>
      <c r="E105" s="269"/>
      <c r="F105" s="269"/>
      <c r="G105" s="264" t="s">
        <v>215</v>
      </c>
    </row>
    <row r="106" spans="1:17" s="190" customFormat="1" ht="11.25" x14ac:dyDescent="0.2">
      <c r="A106" s="239"/>
      <c r="B106" s="240"/>
      <c r="C106" s="428"/>
      <c r="D106" s="429"/>
      <c r="E106" s="326"/>
      <c r="F106" s="259"/>
      <c r="G106" s="263"/>
    </row>
    <row r="107" spans="1:17" s="190" customFormat="1" ht="11.25" x14ac:dyDescent="0.2">
      <c r="A107" s="239"/>
      <c r="B107" s="240"/>
      <c r="C107" s="428"/>
      <c r="D107" s="429"/>
      <c r="E107" s="326"/>
      <c r="F107" s="259"/>
      <c r="G107" s="263"/>
    </row>
    <row r="108" spans="1:17" s="190" customFormat="1" ht="11.25" x14ac:dyDescent="0.2">
      <c r="A108" s="239"/>
      <c r="B108" s="240"/>
      <c r="C108" s="428"/>
      <c r="D108" s="429"/>
      <c r="E108" s="326"/>
      <c r="F108" s="259"/>
      <c r="G108" s="271"/>
    </row>
    <row r="109" spans="1:17" s="190" customFormat="1" ht="12" thickBot="1" x14ac:dyDescent="0.25">
      <c r="C109" s="226"/>
      <c r="D109" s="226"/>
      <c r="E109" s="226"/>
      <c r="F109" s="226"/>
      <c r="G109" s="275"/>
    </row>
    <row r="110" spans="1:17" s="190" customFormat="1" ht="13.5" thickBot="1" x14ac:dyDescent="0.25">
      <c r="C110" s="221" t="s">
        <v>223</v>
      </c>
      <c r="D110" s="222"/>
      <c r="E110" s="222"/>
      <c r="F110" s="222"/>
      <c r="G110" s="266">
        <f>SUM(G106:G108)</f>
        <v>0</v>
      </c>
      <c r="K110" s="198"/>
      <c r="L110" s="198"/>
      <c r="M110" s="198"/>
      <c r="N110" s="198"/>
      <c r="O110" s="198"/>
      <c r="P110" s="198"/>
      <c r="Q110" s="198"/>
    </row>
    <row r="111" spans="1:17" s="198" customFormat="1" ht="13.5" thickBot="1" x14ac:dyDescent="0.25">
      <c r="B111" s="276"/>
      <c r="E111" s="277"/>
      <c r="G111" s="277"/>
      <c r="K111" s="190"/>
      <c r="L111" s="190"/>
      <c r="M111" s="190"/>
      <c r="N111" s="190"/>
      <c r="O111" s="190"/>
      <c r="P111" s="190"/>
      <c r="Q111" s="190"/>
    </row>
    <row r="112" spans="1:17" s="190" customFormat="1" ht="11.25" x14ac:dyDescent="0.2">
      <c r="A112" s="185" t="s">
        <v>224</v>
      </c>
      <c r="B112" s="186"/>
      <c r="C112" s="257" t="s">
        <v>214</v>
      </c>
      <c r="D112" s="258"/>
      <c r="E112" s="269"/>
      <c r="F112" s="269"/>
      <c r="G112" s="264" t="s">
        <v>215</v>
      </c>
    </row>
    <row r="113" spans="1:17" s="190" customFormat="1" ht="11.25" x14ac:dyDescent="0.2">
      <c r="A113" s="239"/>
      <c r="B113" s="240"/>
      <c r="C113" s="428"/>
      <c r="D113" s="429"/>
      <c r="E113" s="326"/>
      <c r="F113" s="259"/>
      <c r="G113" s="263"/>
    </row>
    <row r="114" spans="1:17" s="190" customFormat="1" ht="11.25" x14ac:dyDescent="0.2">
      <c r="A114" s="239"/>
      <c r="B114" s="240"/>
      <c r="C114" s="428"/>
      <c r="D114" s="429"/>
      <c r="E114" s="326"/>
      <c r="F114" s="259"/>
      <c r="G114" s="263"/>
    </row>
    <row r="115" spans="1:17" s="190" customFormat="1" x14ac:dyDescent="0.2">
      <c r="A115" s="239"/>
      <c r="B115" s="240"/>
      <c r="C115" s="428"/>
      <c r="D115" s="429"/>
      <c r="E115" s="326"/>
      <c r="F115" s="259"/>
      <c r="G115" s="263"/>
      <c r="I115"/>
      <c r="J115"/>
      <c r="K115"/>
    </row>
    <row r="116" spans="1:17" s="190" customFormat="1" ht="13.5" thickBot="1" x14ac:dyDescent="0.25">
      <c r="D116" s="248"/>
      <c r="G116" s="256"/>
      <c r="I116"/>
      <c r="J116"/>
      <c r="K116"/>
    </row>
    <row r="117" spans="1:17" s="190" customFormat="1" ht="13.5" thickBot="1" x14ac:dyDescent="0.25">
      <c r="C117" s="221" t="s">
        <v>225</v>
      </c>
      <c r="D117" s="222"/>
      <c r="E117" s="222"/>
      <c r="F117" s="222"/>
      <c r="G117" s="266">
        <f>SUM(G113:G115)</f>
        <v>0</v>
      </c>
      <c r="I117"/>
      <c r="J117"/>
      <c r="K117"/>
    </row>
    <row r="118" spans="1:17" s="190" customFormat="1" ht="13.5" thickBot="1" x14ac:dyDescent="0.25">
      <c r="G118" s="244"/>
      <c r="I118"/>
      <c r="J118"/>
      <c r="K118"/>
    </row>
    <row r="119" spans="1:17" s="190" customFormat="1" x14ac:dyDescent="0.2">
      <c r="A119" s="185" t="s">
        <v>226</v>
      </c>
      <c r="B119" s="186"/>
      <c r="C119" s="257" t="s">
        <v>227</v>
      </c>
      <c r="D119" s="257"/>
      <c r="E119" s="328"/>
      <c r="F119" s="274"/>
      <c r="G119" s="264" t="s">
        <v>215</v>
      </c>
      <c r="I119"/>
      <c r="J119"/>
      <c r="K119"/>
    </row>
    <row r="120" spans="1:17" s="190" customFormat="1" x14ac:dyDescent="0.2">
      <c r="A120" s="239"/>
      <c r="B120" s="240"/>
      <c r="C120" s="428"/>
      <c r="D120" s="429"/>
      <c r="E120" s="325"/>
      <c r="F120" s="324"/>
      <c r="G120" s="263"/>
      <c r="I120"/>
      <c r="J120"/>
      <c r="K120"/>
    </row>
    <row r="121" spans="1:17" s="190" customFormat="1" x14ac:dyDescent="0.2">
      <c r="A121" s="239"/>
      <c r="B121" s="240"/>
      <c r="C121" s="428"/>
      <c r="D121" s="429"/>
      <c r="E121" s="325"/>
      <c r="F121" s="324"/>
      <c r="G121" s="263"/>
      <c r="I121"/>
      <c r="J121"/>
      <c r="K121"/>
    </row>
    <row r="122" spans="1:17" s="190" customFormat="1" ht="11.25" x14ac:dyDescent="0.2">
      <c r="A122" s="239"/>
      <c r="B122" s="240"/>
      <c r="C122" s="428"/>
      <c r="D122" s="429"/>
      <c r="E122" s="325"/>
      <c r="F122" s="324"/>
      <c r="G122" s="271"/>
    </row>
    <row r="123" spans="1:17" s="190" customFormat="1" ht="13.5" thickBot="1" x14ac:dyDescent="0.25">
      <c r="G123" s="272"/>
      <c r="K123" s="198"/>
      <c r="L123" s="198"/>
      <c r="M123" s="198"/>
      <c r="N123" s="198"/>
      <c r="O123" s="198"/>
      <c r="P123" s="198"/>
      <c r="Q123" s="198"/>
    </row>
    <row r="124" spans="1:17" s="198" customFormat="1" ht="13.5" thickBot="1" x14ac:dyDescent="0.25">
      <c r="A124" s="190"/>
      <c r="B124" s="190"/>
      <c r="C124" s="221" t="s">
        <v>228</v>
      </c>
      <c r="D124" s="222"/>
      <c r="E124" s="222"/>
      <c r="F124" s="222"/>
      <c r="G124" s="266">
        <f>SUM(G120:G122)</f>
        <v>0</v>
      </c>
      <c r="H124" s="278" t="s">
        <v>298</v>
      </c>
      <c r="I124" s="279"/>
    </row>
    <row r="125" spans="1:17" s="198" customFormat="1" ht="13.5" thickBot="1" x14ac:dyDescent="0.25">
      <c r="A125" s="276"/>
      <c r="B125" s="276"/>
      <c r="C125" s="277"/>
      <c r="H125" s="285">
        <f ca="1">NOW()</f>
        <v>45048.44266724537</v>
      </c>
      <c r="I125" s="279"/>
    </row>
    <row r="126" spans="1:17" s="198" customFormat="1" ht="13.5" customHeight="1" thickBot="1" x14ac:dyDescent="0.25">
      <c r="A126" s="276"/>
      <c r="B126" s="280" t="s">
        <v>229</v>
      </c>
      <c r="C126" s="281"/>
      <c r="D126" s="282"/>
      <c r="E126" s="283"/>
      <c r="F126" s="283"/>
      <c r="G126" s="284">
        <f>I38+G57+G63+G51+G70+G75+G45+G82+G89+G96+G103+G110+G117+G124</f>
        <v>0</v>
      </c>
      <c r="H126" s="197"/>
      <c r="K126" s="286"/>
      <c r="L126" s="286"/>
      <c r="M126" s="286"/>
      <c r="N126" s="286"/>
      <c r="O126" s="286"/>
      <c r="P126" s="286"/>
      <c r="Q126" s="286"/>
    </row>
    <row r="127" spans="1:17" s="286" customFormat="1" ht="23.25" x14ac:dyDescent="0.2">
      <c r="A127" s="198"/>
      <c r="B127" s="276"/>
      <c r="C127" s="198"/>
      <c r="D127" s="198"/>
      <c r="E127" s="277"/>
      <c r="F127" s="198"/>
      <c r="G127" s="277"/>
      <c r="H127" s="290"/>
      <c r="I127" s="289"/>
      <c r="K127" s="198"/>
      <c r="L127" s="198"/>
      <c r="M127" s="198"/>
      <c r="N127" s="198"/>
      <c r="O127" s="198"/>
      <c r="P127" s="198"/>
      <c r="Q127" s="198"/>
    </row>
    <row r="128" spans="1:17" s="198" customFormat="1" ht="12" customHeight="1" x14ac:dyDescent="0.2">
      <c r="A128" s="287" t="s">
        <v>230</v>
      </c>
      <c r="B128" s="287"/>
      <c r="C128" s="288"/>
      <c r="D128" s="289"/>
      <c r="E128" s="288"/>
      <c r="F128" s="289"/>
      <c r="G128" s="288"/>
      <c r="H128" s="197"/>
    </row>
    <row r="129" customFormat="1" x14ac:dyDescent="0.2"/>
    <row r="130" customFormat="1" x14ac:dyDescent="0.2"/>
    <row r="131" customFormat="1" x14ac:dyDescent="0.2"/>
    <row r="132" customFormat="1" x14ac:dyDescent="0.2"/>
    <row r="133" customFormat="1" x14ac:dyDescent="0.2"/>
    <row r="134" customFormat="1" x14ac:dyDescent="0.2"/>
    <row r="135" customFormat="1" x14ac:dyDescent="0.2"/>
    <row r="136" customFormat="1" x14ac:dyDescent="0.2"/>
    <row r="137" customFormat="1" x14ac:dyDescent="0.2"/>
    <row r="138" customFormat="1" x14ac:dyDescent="0.2"/>
    <row r="139" customFormat="1" x14ac:dyDescent="0.2"/>
    <row r="140" customFormat="1" x14ac:dyDescent="0.2"/>
    <row r="141" customFormat="1" x14ac:dyDescent="0.2"/>
    <row r="142" customFormat="1" x14ac:dyDescent="0.2"/>
    <row r="143" customFormat="1" x14ac:dyDescent="0.2"/>
    <row r="144" customFormat="1" x14ac:dyDescent="0.2"/>
    <row r="145" customFormat="1" x14ac:dyDescent="0.2"/>
    <row r="146" customFormat="1" x14ac:dyDescent="0.2"/>
    <row r="147" customFormat="1" x14ac:dyDescent="0.2"/>
    <row r="148" customFormat="1" x14ac:dyDescent="0.2"/>
    <row r="149" customFormat="1" x14ac:dyDescent="0.2"/>
    <row r="150" customFormat="1" x14ac:dyDescent="0.2"/>
    <row r="151" customFormat="1" x14ac:dyDescent="0.2"/>
    <row r="152" customFormat="1" x14ac:dyDescent="0.2"/>
    <row r="153" customFormat="1" x14ac:dyDescent="0.2"/>
    <row r="154" customFormat="1" x14ac:dyDescent="0.2"/>
    <row r="155" customFormat="1" x14ac:dyDescent="0.2"/>
    <row r="156" customFormat="1" x14ac:dyDescent="0.2"/>
    <row r="157" customFormat="1" x14ac:dyDescent="0.2"/>
    <row r="158" customFormat="1" x14ac:dyDescent="0.2"/>
    <row r="159" customFormat="1" x14ac:dyDescent="0.2"/>
    <row r="160" customFormat="1" x14ac:dyDescent="0.2"/>
    <row r="161" customFormat="1" x14ac:dyDescent="0.2"/>
    <row r="162" customFormat="1" x14ac:dyDescent="0.2"/>
    <row r="163" customFormat="1" x14ac:dyDescent="0.2"/>
    <row r="164" customFormat="1" x14ac:dyDescent="0.2"/>
    <row r="165" customFormat="1" x14ac:dyDescent="0.2"/>
    <row r="166" customFormat="1" x14ac:dyDescent="0.2"/>
    <row r="167" customFormat="1" x14ac:dyDescent="0.2"/>
    <row r="168" customFormat="1" x14ac:dyDescent="0.2"/>
    <row r="169" customFormat="1" x14ac:dyDescent="0.2"/>
    <row r="170" customFormat="1" x14ac:dyDescent="0.2"/>
    <row r="171" customFormat="1" x14ac:dyDescent="0.2"/>
    <row r="172" customFormat="1" x14ac:dyDescent="0.2"/>
    <row r="173" customFormat="1" ht="11.25" customHeight="1" x14ac:dyDescent="0.2"/>
    <row r="174" customFormat="1" x14ac:dyDescent="0.2"/>
    <row r="175" customFormat="1" x14ac:dyDescent="0.2"/>
    <row r="176" customFormat="1" x14ac:dyDescent="0.2"/>
    <row r="177" customFormat="1" x14ac:dyDescent="0.2"/>
    <row r="178" customFormat="1" x14ac:dyDescent="0.2"/>
    <row r="179" customFormat="1" x14ac:dyDescent="0.2"/>
    <row r="180" customFormat="1" x14ac:dyDescent="0.2"/>
    <row r="181" customFormat="1" x14ac:dyDescent="0.2"/>
    <row r="182" customFormat="1" x14ac:dyDescent="0.2"/>
    <row r="183" customFormat="1" x14ac:dyDescent="0.2"/>
    <row r="184" customFormat="1" x14ac:dyDescent="0.2"/>
    <row r="185" customFormat="1" x14ac:dyDescent="0.2"/>
    <row r="186" customFormat="1" x14ac:dyDescent="0.2"/>
    <row r="187" customFormat="1" x14ac:dyDescent="0.2"/>
    <row r="188" customFormat="1" x14ac:dyDescent="0.2"/>
    <row r="189" customFormat="1" x14ac:dyDescent="0.2"/>
    <row r="190" customFormat="1" x14ac:dyDescent="0.2"/>
    <row r="191" customFormat="1" x14ac:dyDescent="0.2"/>
    <row r="192" customFormat="1" x14ac:dyDescent="0.2"/>
    <row r="193" customFormat="1" x14ac:dyDescent="0.2"/>
    <row r="194" customFormat="1" x14ac:dyDescent="0.2"/>
    <row r="195" customFormat="1" x14ac:dyDescent="0.2"/>
    <row r="196" customFormat="1" x14ac:dyDescent="0.2"/>
    <row r="197" customFormat="1" x14ac:dyDescent="0.2"/>
    <row r="198" customFormat="1" x14ac:dyDescent="0.2"/>
    <row r="199" customFormat="1" x14ac:dyDescent="0.2"/>
    <row r="200" customFormat="1" x14ac:dyDescent="0.2"/>
    <row r="201" customFormat="1" x14ac:dyDescent="0.2"/>
    <row r="202" customFormat="1" x14ac:dyDescent="0.2"/>
    <row r="203" customFormat="1" x14ac:dyDescent="0.2"/>
    <row r="204" customFormat="1" x14ac:dyDescent="0.2"/>
    <row r="205" customFormat="1" x14ac:dyDescent="0.2"/>
    <row r="206" customFormat="1" x14ac:dyDescent="0.2"/>
    <row r="207" customFormat="1" x14ac:dyDescent="0.2"/>
    <row r="208" customFormat="1" x14ac:dyDescent="0.2"/>
    <row r="209" customFormat="1" x14ac:dyDescent="0.2"/>
    <row r="210" customFormat="1" x14ac:dyDescent="0.2"/>
    <row r="211" customFormat="1" x14ac:dyDescent="0.2"/>
    <row r="212" customFormat="1" x14ac:dyDescent="0.2"/>
    <row r="213" customFormat="1" x14ac:dyDescent="0.2"/>
    <row r="214" customFormat="1" x14ac:dyDescent="0.2"/>
    <row r="215" customFormat="1" x14ac:dyDescent="0.2"/>
    <row r="216" customFormat="1" x14ac:dyDescent="0.2"/>
    <row r="217" customFormat="1" x14ac:dyDescent="0.2"/>
    <row r="218" customFormat="1" x14ac:dyDescent="0.2"/>
    <row r="219" customFormat="1" x14ac:dyDescent="0.2"/>
    <row r="220" customFormat="1" x14ac:dyDescent="0.2"/>
    <row r="221" customFormat="1" x14ac:dyDescent="0.2"/>
    <row r="222" customFormat="1" x14ac:dyDescent="0.2"/>
    <row r="223" customFormat="1" x14ac:dyDescent="0.2"/>
    <row r="224" customFormat="1" x14ac:dyDescent="0.2"/>
    <row r="225" customFormat="1" x14ac:dyDescent="0.2"/>
    <row r="226" customFormat="1" x14ac:dyDescent="0.2"/>
    <row r="227" customFormat="1" x14ac:dyDescent="0.2"/>
    <row r="228" customFormat="1" x14ac:dyDescent="0.2"/>
    <row r="229" customFormat="1" x14ac:dyDescent="0.2"/>
    <row r="230" customFormat="1" x14ac:dyDescent="0.2"/>
    <row r="231" customFormat="1" x14ac:dyDescent="0.2"/>
    <row r="232" customFormat="1" x14ac:dyDescent="0.2"/>
    <row r="233" customFormat="1" x14ac:dyDescent="0.2"/>
    <row r="234" customFormat="1" x14ac:dyDescent="0.2"/>
    <row r="235" customFormat="1" x14ac:dyDescent="0.2"/>
    <row r="236" customFormat="1" x14ac:dyDescent="0.2"/>
    <row r="237" customFormat="1" x14ac:dyDescent="0.2"/>
    <row r="238" customFormat="1" x14ac:dyDescent="0.2"/>
    <row r="239" customFormat="1" x14ac:dyDescent="0.2"/>
    <row r="240" customFormat="1" x14ac:dyDescent="0.2"/>
    <row r="241" customFormat="1" x14ac:dyDescent="0.2"/>
    <row r="242" customFormat="1" x14ac:dyDescent="0.2"/>
    <row r="243" customFormat="1" x14ac:dyDescent="0.2"/>
    <row r="244" customFormat="1" x14ac:dyDescent="0.2"/>
    <row r="245" customFormat="1" x14ac:dyDescent="0.2"/>
    <row r="246" customFormat="1" x14ac:dyDescent="0.2"/>
    <row r="247" customFormat="1" x14ac:dyDescent="0.2"/>
    <row r="248" customFormat="1" x14ac:dyDescent="0.2"/>
    <row r="249" customFormat="1" x14ac:dyDescent="0.2"/>
    <row r="250" customFormat="1" x14ac:dyDescent="0.2"/>
    <row r="251" customFormat="1" x14ac:dyDescent="0.2"/>
    <row r="252" customFormat="1" x14ac:dyDescent="0.2"/>
    <row r="253" customFormat="1" x14ac:dyDescent="0.2"/>
    <row r="254" customFormat="1" x14ac:dyDescent="0.2"/>
    <row r="255" customFormat="1" x14ac:dyDescent="0.2"/>
    <row r="256" customFormat="1" x14ac:dyDescent="0.2"/>
    <row r="257" customFormat="1" x14ac:dyDescent="0.2"/>
    <row r="258" customFormat="1" x14ac:dyDescent="0.2"/>
    <row r="259" customFormat="1" x14ac:dyDescent="0.2"/>
    <row r="260" customFormat="1" x14ac:dyDescent="0.2"/>
    <row r="261" customFormat="1" x14ac:dyDescent="0.2"/>
    <row r="262" customFormat="1" x14ac:dyDescent="0.2"/>
    <row r="263" customFormat="1" x14ac:dyDescent="0.2"/>
    <row r="264" customFormat="1" x14ac:dyDescent="0.2"/>
    <row r="265" customFormat="1" x14ac:dyDescent="0.2"/>
    <row r="266" customFormat="1" x14ac:dyDescent="0.2"/>
    <row r="267" customFormat="1" x14ac:dyDescent="0.2"/>
    <row r="268" customFormat="1" x14ac:dyDescent="0.2"/>
    <row r="269" customFormat="1" x14ac:dyDescent="0.2"/>
    <row r="270" customFormat="1" x14ac:dyDescent="0.2"/>
    <row r="271" customFormat="1" x14ac:dyDescent="0.2"/>
    <row r="272" customFormat="1" x14ac:dyDescent="0.2"/>
    <row r="273" customFormat="1" x14ac:dyDescent="0.2"/>
    <row r="274" customFormat="1" x14ac:dyDescent="0.2"/>
    <row r="275" customFormat="1" x14ac:dyDescent="0.2"/>
    <row r="276" customFormat="1" x14ac:dyDescent="0.2"/>
    <row r="277" customFormat="1" x14ac:dyDescent="0.2"/>
    <row r="278" customFormat="1" x14ac:dyDescent="0.2"/>
    <row r="279" customFormat="1" x14ac:dyDescent="0.2"/>
    <row r="280" customFormat="1" x14ac:dyDescent="0.2"/>
    <row r="281" customFormat="1" x14ac:dyDescent="0.2"/>
    <row r="282" customFormat="1" x14ac:dyDescent="0.2"/>
    <row r="283" customFormat="1" x14ac:dyDescent="0.2"/>
    <row r="284" customFormat="1" x14ac:dyDescent="0.2"/>
    <row r="285" customFormat="1" x14ac:dyDescent="0.2"/>
    <row r="286" customFormat="1" x14ac:dyDescent="0.2"/>
    <row r="287" customFormat="1" x14ac:dyDescent="0.2"/>
    <row r="288" customFormat="1" x14ac:dyDescent="0.2"/>
    <row r="289" customFormat="1" x14ac:dyDescent="0.2"/>
    <row r="290" customFormat="1" x14ac:dyDescent="0.2"/>
    <row r="291" customFormat="1" x14ac:dyDescent="0.2"/>
    <row r="292" customFormat="1" x14ac:dyDescent="0.2"/>
    <row r="293" customFormat="1" x14ac:dyDescent="0.2"/>
    <row r="294" customFormat="1" x14ac:dyDescent="0.2"/>
    <row r="295" customFormat="1" x14ac:dyDescent="0.2"/>
    <row r="296" customFormat="1" x14ac:dyDescent="0.2"/>
    <row r="297" customFormat="1" x14ac:dyDescent="0.2"/>
    <row r="298" customFormat="1" x14ac:dyDescent="0.2"/>
    <row r="299" customFormat="1" x14ac:dyDescent="0.2"/>
    <row r="300" customFormat="1" x14ac:dyDescent="0.2"/>
    <row r="301" customFormat="1" x14ac:dyDescent="0.2"/>
    <row r="302" customFormat="1" x14ac:dyDescent="0.2"/>
    <row r="303" customFormat="1" x14ac:dyDescent="0.2"/>
    <row r="304" customFormat="1" x14ac:dyDescent="0.2"/>
    <row r="305" customFormat="1" x14ac:dyDescent="0.2"/>
    <row r="306" customFormat="1" x14ac:dyDescent="0.2"/>
    <row r="307" customFormat="1" x14ac:dyDescent="0.2"/>
    <row r="308" customFormat="1" x14ac:dyDescent="0.2"/>
    <row r="309" customFormat="1" x14ac:dyDescent="0.2"/>
    <row r="310" customFormat="1" x14ac:dyDescent="0.2"/>
    <row r="311" customFormat="1" x14ac:dyDescent="0.2"/>
    <row r="312" customFormat="1" x14ac:dyDescent="0.2"/>
    <row r="313" customFormat="1" x14ac:dyDescent="0.2"/>
    <row r="314" customFormat="1" x14ac:dyDescent="0.2"/>
    <row r="315" customFormat="1" x14ac:dyDescent="0.2"/>
    <row r="316" customFormat="1" x14ac:dyDescent="0.2"/>
    <row r="317" customFormat="1" x14ac:dyDescent="0.2"/>
    <row r="318" customFormat="1" x14ac:dyDescent="0.2"/>
    <row r="319" customFormat="1" x14ac:dyDescent="0.2"/>
    <row r="320" customFormat="1" x14ac:dyDescent="0.2"/>
    <row r="321" customFormat="1" x14ac:dyDescent="0.2"/>
    <row r="322" customFormat="1" x14ac:dyDescent="0.2"/>
    <row r="323" customFormat="1" x14ac:dyDescent="0.2"/>
    <row r="324" customFormat="1" x14ac:dyDescent="0.2"/>
    <row r="325" customFormat="1" x14ac:dyDescent="0.2"/>
    <row r="326" customFormat="1" x14ac:dyDescent="0.2"/>
    <row r="327" customFormat="1" x14ac:dyDescent="0.2"/>
    <row r="328" customFormat="1" x14ac:dyDescent="0.2"/>
    <row r="329" customFormat="1" x14ac:dyDescent="0.2"/>
    <row r="330" customFormat="1" x14ac:dyDescent="0.2"/>
    <row r="331" customFormat="1" x14ac:dyDescent="0.2"/>
    <row r="332" customFormat="1" x14ac:dyDescent="0.2"/>
    <row r="333" customFormat="1" x14ac:dyDescent="0.2"/>
    <row r="334" customFormat="1" x14ac:dyDescent="0.2"/>
    <row r="335" customFormat="1" x14ac:dyDescent="0.2"/>
    <row r="336" customFormat="1" x14ac:dyDescent="0.2"/>
    <row r="337" customFormat="1" x14ac:dyDescent="0.2"/>
    <row r="338" customFormat="1" x14ac:dyDescent="0.2"/>
    <row r="339" customFormat="1" x14ac:dyDescent="0.2"/>
    <row r="340" customFormat="1" x14ac:dyDescent="0.2"/>
    <row r="341" customFormat="1" x14ac:dyDescent="0.2"/>
    <row r="342" customFormat="1" x14ac:dyDescent="0.2"/>
    <row r="343" customFormat="1" x14ac:dyDescent="0.2"/>
    <row r="344" customFormat="1" x14ac:dyDescent="0.2"/>
    <row r="345" customFormat="1" x14ac:dyDescent="0.2"/>
    <row r="346" customFormat="1" x14ac:dyDescent="0.2"/>
    <row r="347" customFormat="1" x14ac:dyDescent="0.2"/>
    <row r="348" customFormat="1" x14ac:dyDescent="0.2"/>
    <row r="349" customFormat="1" x14ac:dyDescent="0.2"/>
    <row r="350" customFormat="1" x14ac:dyDescent="0.2"/>
    <row r="351" customFormat="1" x14ac:dyDescent="0.2"/>
    <row r="352" customFormat="1" x14ac:dyDescent="0.2"/>
    <row r="353" customFormat="1" x14ac:dyDescent="0.2"/>
    <row r="354" customFormat="1" x14ac:dyDescent="0.2"/>
    <row r="355" customFormat="1" x14ac:dyDescent="0.2"/>
    <row r="356" customFormat="1" x14ac:dyDescent="0.2"/>
    <row r="357" customFormat="1" x14ac:dyDescent="0.2"/>
    <row r="358" customFormat="1" x14ac:dyDescent="0.2"/>
    <row r="359" customFormat="1" x14ac:dyDescent="0.2"/>
    <row r="360" customFormat="1" x14ac:dyDescent="0.2"/>
    <row r="361" customFormat="1" x14ac:dyDescent="0.2"/>
    <row r="362" customFormat="1" x14ac:dyDescent="0.2"/>
    <row r="363" customFormat="1" x14ac:dyDescent="0.2"/>
    <row r="364" customFormat="1" x14ac:dyDescent="0.2"/>
    <row r="365" customFormat="1" x14ac:dyDescent="0.2"/>
    <row r="366" customFormat="1" x14ac:dyDescent="0.2"/>
    <row r="367" customFormat="1" x14ac:dyDescent="0.2"/>
    <row r="368" customFormat="1" x14ac:dyDescent="0.2"/>
    <row r="369" customFormat="1" x14ac:dyDescent="0.2"/>
    <row r="370" customFormat="1" x14ac:dyDescent="0.2"/>
    <row r="371" customFormat="1" x14ac:dyDescent="0.2"/>
    <row r="372" customFormat="1" x14ac:dyDescent="0.2"/>
    <row r="373" customFormat="1" x14ac:dyDescent="0.2"/>
    <row r="374" customFormat="1" x14ac:dyDescent="0.2"/>
    <row r="375" customFormat="1" x14ac:dyDescent="0.2"/>
    <row r="376" customFormat="1" x14ac:dyDescent="0.2"/>
    <row r="377" customFormat="1" x14ac:dyDescent="0.2"/>
    <row r="378" customFormat="1" x14ac:dyDescent="0.2"/>
    <row r="379" customFormat="1" x14ac:dyDescent="0.2"/>
    <row r="380" customFormat="1" x14ac:dyDescent="0.2"/>
    <row r="381" customFormat="1" x14ac:dyDescent="0.2"/>
    <row r="382" customFormat="1" x14ac:dyDescent="0.2"/>
  </sheetData>
  <phoneticPr fontId="0" type="noConversion"/>
  <dataValidations xWindow="147" yWindow="663" count="9">
    <dataValidation type="list" allowBlank="1" showInputMessage="1" showErrorMessage="1" sqref="H48:H49 H60:H61 H54:H55" xr:uid="{C06DC4BA-F218-4EE5-B656-3E58E67266FF}">
      <formula1>"Yes, No"</formula1>
    </dataValidation>
    <dataValidation type="list" allowBlank="1" showInputMessage="1" showErrorMessage="1" sqref="C7:C36" xr:uid="{55F88334-0332-4B22-9CBB-CA8EDDA9EB97}">
      <formula1>"A,R,C"</formula1>
    </dataValidation>
    <dataValidation type="list" errorStyle="warning" allowBlank="1" showInputMessage="1" showErrorMessage="1" errorTitle="Warning" error="This Position is not part of the standard list Select Yes to continue." sqref="F7:F36" xr:uid="{D23DD9E9-985D-4CD5-B3BF-1DB464774D55}">
      <formula1>Duty_List</formula1>
    </dataValidation>
    <dataValidation type="list" allowBlank="1" showInputMessage="1" showErrorMessage="1" sqref="E7:E36" xr:uid="{814AF3D1-3CEC-4D81-BF02-29B7527ED620}">
      <formula1>Paygrade</formula1>
    </dataValidation>
    <dataValidation type="list" allowBlank="1" showInputMessage="1" showErrorMessage="1" prompt="click on arrow for a drop down list" sqref="A66:A68" xr:uid="{95DE59CD-20C9-4E54-BF12-9905723EE373}">
      <formula1>Equip_List</formula1>
    </dataValidation>
    <dataValidation type="list" allowBlank="1" showInputMessage="1" showErrorMessage="1" prompt="click on arrow for a drop down list" sqref="A60:A61" xr:uid="{CD1ECBC8-12AC-4A02-A568-2736613C6200}">
      <formula1>Cutter_Type</formula1>
    </dataValidation>
    <dataValidation type="list" allowBlank="1" showInputMessage="1" showErrorMessage="1" prompt="click on arrow for a drop down list" sqref="A54:A55" xr:uid="{5380A111-AC49-4D57-BC9A-B85B61F37684}">
      <formula1>Boat_Type</formula1>
    </dataValidation>
    <dataValidation type="list" allowBlank="1" showInputMessage="1" showErrorMessage="1" sqref="A48:A49" xr:uid="{39111B41-6DD2-4430-9243-295A91BEA75B}">
      <formula1>Air_Type</formula1>
    </dataValidation>
    <dataValidation type="list" allowBlank="1" showInputMessage="1" showErrorMessage="1" sqref="A41:A43" xr:uid="{29E4DCF1-31EE-4DA0-B815-52FE5C359E92}">
      <formula1>Vehicle_Type</formula1>
    </dataValidation>
  </dataValidations>
  <pageMargins left="0.7" right="0.7" top="0.75" bottom="0.75" header="0.3" footer="0.3"/>
  <pageSetup scale="74" fitToHeight="0" orientation="portrait" horizontalDpi="4294967293"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R314"/>
  <sheetViews>
    <sheetView showGridLines="0" zoomScaleNormal="100" workbookViewId="0"/>
  </sheetViews>
  <sheetFormatPr defaultColWidth="9.140625" defaultRowHeight="12.75" x14ac:dyDescent="0.2"/>
  <cols>
    <col min="1" max="1" width="24.7109375" style="6" customWidth="1"/>
    <col min="2" max="2" width="15.28515625" style="5" bestFit="1" customWidth="1"/>
    <col min="3" max="3" width="8" style="6" customWidth="1"/>
    <col min="4" max="4" width="16.28515625" style="6" customWidth="1"/>
    <col min="5" max="5" width="8.7109375" style="6" bestFit="1" customWidth="1"/>
    <col min="6" max="6" width="12.7109375" style="6" customWidth="1"/>
    <col min="7" max="7" width="12" style="6" customWidth="1"/>
    <col min="8" max="8" width="12.7109375" style="6" customWidth="1"/>
    <col min="9" max="9" width="12.7109375" style="5" customWidth="1"/>
    <col min="10" max="16384" width="9.140625" style="5"/>
  </cols>
  <sheetData>
    <row r="1" spans="1:10" x14ac:dyDescent="0.2">
      <c r="A1" s="72" t="s">
        <v>119</v>
      </c>
      <c r="B1" s="85" t="str">
        <f>'Daily Summary'!J2</f>
        <v>UCGPXXXXXX</v>
      </c>
      <c r="D1" s="5"/>
      <c r="F1" s="12" t="s">
        <v>259</v>
      </c>
      <c r="G1" s="87" t="str">
        <f>'Daily Summary'!A1</f>
        <v>F/V StillaFloat</v>
      </c>
    </row>
    <row r="2" spans="1:10" x14ac:dyDescent="0.2">
      <c r="A2" s="30"/>
      <c r="B2" s="30"/>
      <c r="C2" s="30"/>
      <c r="D2" s="5"/>
      <c r="E2" s="30"/>
      <c r="F2" s="5"/>
      <c r="G2" s="30"/>
      <c r="H2" s="5"/>
    </row>
    <row r="3" spans="1:10" x14ac:dyDescent="0.2">
      <c r="A3" s="30"/>
      <c r="B3" s="30"/>
      <c r="C3" s="30"/>
      <c r="D3" s="5"/>
      <c r="E3" s="30"/>
      <c r="F3" s="5"/>
      <c r="G3" s="30"/>
      <c r="H3" s="5"/>
    </row>
    <row r="4" spans="1:10" ht="13.5" thickBot="1" x14ac:dyDescent="0.25">
      <c r="A4" s="12" t="s">
        <v>188</v>
      </c>
      <c r="B4" s="86">
        <f>'day3'!B4+1</f>
        <v>45203</v>
      </c>
      <c r="C4" s="30"/>
      <c r="D4" s="44"/>
      <c r="E4" s="44"/>
      <c r="F4" s="12" t="s">
        <v>311</v>
      </c>
      <c r="G4" s="70"/>
      <c r="H4" s="70"/>
      <c r="I4" s="74"/>
    </row>
    <row r="5" spans="1:10" ht="13.5" thickBot="1" x14ac:dyDescent="0.25">
      <c r="A5" s="12"/>
      <c r="B5" s="41"/>
      <c r="C5" s="30"/>
      <c r="D5" s="12"/>
      <c r="E5" s="12"/>
      <c r="F5" s="12"/>
      <c r="G5" s="40"/>
      <c r="H5" s="40"/>
      <c r="I5" s="40"/>
    </row>
    <row r="6" spans="1:10" s="190" customFormat="1" ht="11.25" x14ac:dyDescent="0.2">
      <c r="A6" s="185" t="s">
        <v>190</v>
      </c>
      <c r="B6" s="187" t="s">
        <v>236</v>
      </c>
      <c r="C6" s="187" t="s">
        <v>189</v>
      </c>
      <c r="D6" s="187" t="s">
        <v>191</v>
      </c>
      <c r="E6" s="187" t="s">
        <v>235</v>
      </c>
      <c r="F6" s="187" t="s">
        <v>192</v>
      </c>
      <c r="G6" s="187" t="s">
        <v>233</v>
      </c>
      <c r="H6" s="187" t="s">
        <v>234</v>
      </c>
      <c r="I6" s="264" t="s">
        <v>193</v>
      </c>
      <c r="J6" s="206"/>
    </row>
    <row r="7" spans="1:10" s="190" customFormat="1" ht="11.25" x14ac:dyDescent="0.2">
      <c r="A7" s="309" t="s">
        <v>409</v>
      </c>
      <c r="B7" s="310"/>
      <c r="C7" s="310"/>
      <c r="D7" s="208" t="s">
        <v>258</v>
      </c>
      <c r="E7" s="311" t="s">
        <v>30</v>
      </c>
      <c r="F7" s="210"/>
      <c r="G7" s="312">
        <v>0</v>
      </c>
      <c r="H7" s="313">
        <f>INDEX(Personnel[],MATCH(E7,Paygrade,0),2)</f>
        <v>38</v>
      </c>
      <c r="I7" s="314">
        <f>(G7*H7)</f>
        <v>0</v>
      </c>
    </row>
    <row r="8" spans="1:10" s="190" customFormat="1" ht="11.25" x14ac:dyDescent="0.2">
      <c r="A8" s="309" t="s">
        <v>409</v>
      </c>
      <c r="B8" s="207"/>
      <c r="C8" s="310"/>
      <c r="D8" s="208" t="s">
        <v>258</v>
      </c>
      <c r="E8" s="209" t="s">
        <v>32</v>
      </c>
      <c r="F8" s="210"/>
      <c r="G8" s="210">
        <v>0</v>
      </c>
      <c r="H8" s="313">
        <f>INDEX(Personnel[],MATCH(E8,Paygrade,0),2)</f>
        <v>52</v>
      </c>
      <c r="I8" s="212">
        <f t="shared" ref="I8:I36" si="0">(G8*H8)</f>
        <v>0</v>
      </c>
    </row>
    <row r="9" spans="1:10" s="190" customFormat="1" ht="11.25" x14ac:dyDescent="0.2">
      <c r="A9" s="309" t="s">
        <v>409</v>
      </c>
      <c r="B9" s="207"/>
      <c r="C9" s="310"/>
      <c r="D9" s="208" t="s">
        <v>258</v>
      </c>
      <c r="E9" s="209" t="s">
        <v>34</v>
      </c>
      <c r="F9" s="210"/>
      <c r="G9" s="210">
        <v>0</v>
      </c>
      <c r="H9" s="313">
        <f>INDEX(Personnel[],MATCH(E9,Paygrade,0),2)</f>
        <v>58</v>
      </c>
      <c r="I9" s="212">
        <f t="shared" si="0"/>
        <v>0</v>
      </c>
    </row>
    <row r="10" spans="1:10" s="190" customFormat="1" ht="11.25" x14ac:dyDescent="0.2">
      <c r="A10" s="309" t="s">
        <v>409</v>
      </c>
      <c r="B10" s="207"/>
      <c r="C10" s="310"/>
      <c r="D10" s="208" t="s">
        <v>258</v>
      </c>
      <c r="E10" s="209" t="s">
        <v>36</v>
      </c>
      <c r="F10" s="210"/>
      <c r="G10" s="210">
        <v>0</v>
      </c>
      <c r="H10" s="313">
        <f>INDEX(Personnel[],MATCH(E10,Paygrade,0),2)</f>
        <v>72</v>
      </c>
      <c r="I10" s="212">
        <f t="shared" si="0"/>
        <v>0</v>
      </c>
    </row>
    <row r="11" spans="1:10" s="190" customFormat="1" ht="11.25" x14ac:dyDescent="0.2">
      <c r="A11" s="309" t="s">
        <v>409</v>
      </c>
      <c r="B11" s="207"/>
      <c r="C11" s="310"/>
      <c r="D11" s="208" t="s">
        <v>258</v>
      </c>
      <c r="E11" s="209" t="s">
        <v>38</v>
      </c>
      <c r="F11" s="210"/>
      <c r="G11" s="210">
        <v>0</v>
      </c>
      <c r="H11" s="313">
        <f>INDEX(Personnel[],MATCH(E11,Paygrade,0),2)</f>
        <v>87</v>
      </c>
      <c r="I11" s="212">
        <f t="shared" si="0"/>
        <v>0</v>
      </c>
    </row>
    <row r="12" spans="1:10" s="190" customFormat="1" ht="11.25" x14ac:dyDescent="0.2">
      <c r="A12" s="309" t="s">
        <v>409</v>
      </c>
      <c r="B12" s="207"/>
      <c r="C12" s="310"/>
      <c r="D12" s="208" t="s">
        <v>258</v>
      </c>
      <c r="E12" s="209" t="s">
        <v>40</v>
      </c>
      <c r="F12" s="210"/>
      <c r="G12" s="210">
        <v>0</v>
      </c>
      <c r="H12" s="313">
        <f>INDEX(Personnel[],MATCH(E12,Paygrade,0),2)</f>
        <v>100</v>
      </c>
      <c r="I12" s="212">
        <f t="shared" si="0"/>
        <v>0</v>
      </c>
    </row>
    <row r="13" spans="1:10" s="190" customFormat="1" ht="11.25" x14ac:dyDescent="0.2">
      <c r="A13" s="309" t="s">
        <v>409</v>
      </c>
      <c r="B13" s="207"/>
      <c r="C13" s="310"/>
      <c r="D13" s="208" t="s">
        <v>258</v>
      </c>
      <c r="E13" s="209" t="s">
        <v>41</v>
      </c>
      <c r="F13" s="210"/>
      <c r="G13" s="210">
        <v>0</v>
      </c>
      <c r="H13" s="313">
        <f>INDEX(Personnel[],MATCH(E13,Paygrade,0),2)</f>
        <v>112</v>
      </c>
      <c r="I13" s="212">
        <f t="shared" si="0"/>
        <v>0</v>
      </c>
    </row>
    <row r="14" spans="1:10" s="190" customFormat="1" ht="11.25" x14ac:dyDescent="0.2">
      <c r="A14" s="309" t="s">
        <v>409</v>
      </c>
      <c r="B14" s="207"/>
      <c r="C14" s="310"/>
      <c r="D14" s="208" t="s">
        <v>258</v>
      </c>
      <c r="E14" s="209" t="s">
        <v>42</v>
      </c>
      <c r="F14" s="210"/>
      <c r="G14" s="210">
        <v>0</v>
      </c>
      <c r="H14" s="313">
        <f>INDEX(Personnel[],MATCH(E14,Paygrade,0),2)</f>
        <v>123</v>
      </c>
      <c r="I14" s="212">
        <f t="shared" si="0"/>
        <v>0</v>
      </c>
    </row>
    <row r="15" spans="1:10" s="190" customFormat="1" ht="11.25" x14ac:dyDescent="0.2">
      <c r="A15" s="309" t="s">
        <v>409</v>
      </c>
      <c r="B15" s="207"/>
      <c r="C15" s="310"/>
      <c r="D15" s="208" t="s">
        <v>258</v>
      </c>
      <c r="E15" s="209" t="s">
        <v>43</v>
      </c>
      <c r="F15" s="210"/>
      <c r="G15" s="210">
        <v>0</v>
      </c>
      <c r="H15" s="313">
        <f>INDEX(Personnel[],MATCH(E15,Paygrade,0),2)</f>
        <v>141</v>
      </c>
      <c r="I15" s="212">
        <f t="shared" si="0"/>
        <v>0</v>
      </c>
    </row>
    <row r="16" spans="1:10" s="190" customFormat="1" ht="11.25" x14ac:dyDescent="0.2">
      <c r="A16" s="309" t="s">
        <v>409</v>
      </c>
      <c r="B16" s="207"/>
      <c r="C16" s="310"/>
      <c r="D16" s="208" t="s">
        <v>258</v>
      </c>
      <c r="E16" s="209" t="s">
        <v>44</v>
      </c>
      <c r="F16" s="210"/>
      <c r="G16" s="210">
        <v>0</v>
      </c>
      <c r="H16" s="313">
        <f>INDEX(Personnel[],MATCH(E16,Paygrade,0),2)</f>
        <v>172</v>
      </c>
      <c r="I16" s="212">
        <f t="shared" si="0"/>
        <v>0</v>
      </c>
    </row>
    <row r="17" spans="1:9" s="190" customFormat="1" ht="11.25" x14ac:dyDescent="0.2">
      <c r="A17" s="309" t="s">
        <v>409</v>
      </c>
      <c r="B17" s="207"/>
      <c r="C17" s="310"/>
      <c r="D17" s="208" t="s">
        <v>258</v>
      </c>
      <c r="E17" s="209" t="s">
        <v>9</v>
      </c>
      <c r="F17" s="210"/>
      <c r="G17" s="210">
        <v>0</v>
      </c>
      <c r="H17" s="313">
        <f>INDEX(Personnel[],MATCH(E17,Paygrade,0),2)</f>
        <v>91</v>
      </c>
      <c r="I17" s="212">
        <f t="shared" si="0"/>
        <v>0</v>
      </c>
    </row>
    <row r="18" spans="1:9" s="190" customFormat="1" ht="11.25" x14ac:dyDescent="0.2">
      <c r="A18" s="309" t="s">
        <v>409</v>
      </c>
      <c r="B18" s="207"/>
      <c r="C18" s="310"/>
      <c r="D18" s="208" t="s">
        <v>258</v>
      </c>
      <c r="E18" s="209" t="s">
        <v>10</v>
      </c>
      <c r="F18" s="210"/>
      <c r="G18" s="210">
        <v>0</v>
      </c>
      <c r="H18" s="313">
        <f>INDEX(Personnel[],MATCH(E18,Paygrade,0),2)</f>
        <v>110</v>
      </c>
      <c r="I18" s="212">
        <f t="shared" si="0"/>
        <v>0</v>
      </c>
    </row>
    <row r="19" spans="1:9" s="190" customFormat="1" ht="11.25" x14ac:dyDescent="0.2">
      <c r="A19" s="309" t="s">
        <v>409</v>
      </c>
      <c r="B19" s="207"/>
      <c r="C19" s="310"/>
      <c r="D19" s="208" t="s">
        <v>258</v>
      </c>
      <c r="E19" s="209" t="s">
        <v>12</v>
      </c>
      <c r="F19" s="210"/>
      <c r="G19" s="210">
        <v>0</v>
      </c>
      <c r="H19" s="313">
        <f>INDEX(Personnel[],MATCH(E19,Paygrade,0),2)</f>
        <v>135</v>
      </c>
      <c r="I19" s="212">
        <f t="shared" si="0"/>
        <v>0</v>
      </c>
    </row>
    <row r="20" spans="1:9" s="190" customFormat="1" ht="11.25" x14ac:dyDescent="0.2">
      <c r="A20" s="309" t="s">
        <v>409</v>
      </c>
      <c r="B20" s="207"/>
      <c r="C20" s="310"/>
      <c r="D20" s="208" t="s">
        <v>258</v>
      </c>
      <c r="E20" s="209" t="s">
        <v>14</v>
      </c>
      <c r="F20" s="210"/>
      <c r="G20" s="210">
        <v>0</v>
      </c>
      <c r="H20" s="313">
        <f>INDEX(Personnel[],MATCH(E20,Paygrade,0),2)</f>
        <v>161</v>
      </c>
      <c r="I20" s="212">
        <f t="shared" si="0"/>
        <v>0</v>
      </c>
    </row>
    <row r="21" spans="1:9" s="190" customFormat="1" ht="11.25" x14ac:dyDescent="0.2">
      <c r="A21" s="309" t="s">
        <v>409</v>
      </c>
      <c r="B21" s="207"/>
      <c r="C21" s="310"/>
      <c r="D21" s="208" t="s">
        <v>258</v>
      </c>
      <c r="E21" s="209" t="s">
        <v>15</v>
      </c>
      <c r="F21" s="210"/>
      <c r="G21" s="210">
        <v>0</v>
      </c>
      <c r="H21" s="313">
        <f>INDEX(Personnel[],MATCH(E21,Paygrade,0),2)</f>
        <v>179</v>
      </c>
      <c r="I21" s="212">
        <f t="shared" si="0"/>
        <v>0</v>
      </c>
    </row>
    <row r="22" spans="1:9" s="190" customFormat="1" ht="11.25" x14ac:dyDescent="0.2">
      <c r="A22" s="309" t="s">
        <v>409</v>
      </c>
      <c r="B22" s="207"/>
      <c r="C22" s="310"/>
      <c r="D22" s="208" t="s">
        <v>258</v>
      </c>
      <c r="E22" s="209" t="s">
        <v>16</v>
      </c>
      <c r="F22" s="210"/>
      <c r="G22" s="210">
        <v>0</v>
      </c>
      <c r="H22" s="313">
        <f>INDEX(Personnel[],MATCH(E22,Paygrade,0),2)</f>
        <v>208</v>
      </c>
      <c r="I22" s="212">
        <f t="shared" si="0"/>
        <v>0</v>
      </c>
    </row>
    <row r="23" spans="1:9" s="190" customFormat="1" ht="11.25" x14ac:dyDescent="0.2">
      <c r="A23" s="309" t="s">
        <v>409</v>
      </c>
      <c r="B23" s="207"/>
      <c r="C23" s="310"/>
      <c r="D23" s="208" t="s">
        <v>258</v>
      </c>
      <c r="E23" s="209" t="s">
        <v>17</v>
      </c>
      <c r="F23" s="210"/>
      <c r="G23" s="210">
        <v>0</v>
      </c>
      <c r="H23" s="313">
        <f>INDEX(Personnel[],MATCH(E23,Paygrade,0),2)</f>
        <v>221</v>
      </c>
      <c r="I23" s="212">
        <f t="shared" si="0"/>
        <v>0</v>
      </c>
    </row>
    <row r="24" spans="1:9" s="190" customFormat="1" ht="11.25" x14ac:dyDescent="0.2">
      <c r="A24" s="309" t="s">
        <v>409</v>
      </c>
      <c r="B24" s="207"/>
      <c r="C24" s="310"/>
      <c r="D24" s="208" t="s">
        <v>258</v>
      </c>
      <c r="E24" s="209" t="s">
        <v>18</v>
      </c>
      <c r="F24" s="210"/>
      <c r="G24" s="210">
        <v>0</v>
      </c>
      <c r="H24" s="313">
        <f>INDEX(Personnel[],MATCH(E24,Paygrade,0),2)</f>
        <v>242</v>
      </c>
      <c r="I24" s="212">
        <f t="shared" si="0"/>
        <v>0</v>
      </c>
    </row>
    <row r="25" spans="1:9" s="190" customFormat="1" ht="11.25" x14ac:dyDescent="0.2">
      <c r="A25" s="309" t="s">
        <v>409</v>
      </c>
      <c r="B25" s="207"/>
      <c r="C25" s="310"/>
      <c r="D25" s="208" t="s">
        <v>258</v>
      </c>
      <c r="E25" s="209" t="s">
        <v>19</v>
      </c>
      <c r="F25" s="210"/>
      <c r="G25" s="210">
        <v>0</v>
      </c>
      <c r="H25" s="313">
        <f>INDEX(Personnel[],MATCH(E25,Paygrade,0),2)</f>
        <v>265</v>
      </c>
      <c r="I25" s="212">
        <f t="shared" si="0"/>
        <v>0</v>
      </c>
    </row>
    <row r="26" spans="1:9" s="190" customFormat="1" ht="11.25" x14ac:dyDescent="0.2">
      <c r="A26" s="309" t="s">
        <v>409</v>
      </c>
      <c r="B26" s="207"/>
      <c r="C26" s="310"/>
      <c r="D26" s="208" t="s">
        <v>258</v>
      </c>
      <c r="E26" s="209" t="s">
        <v>21</v>
      </c>
      <c r="F26" s="210"/>
      <c r="G26" s="210">
        <v>0</v>
      </c>
      <c r="H26" s="313">
        <f>INDEX(Personnel[],MATCH(E26,Paygrade,0),2)</f>
        <v>263</v>
      </c>
      <c r="I26" s="212">
        <f t="shared" si="0"/>
        <v>0</v>
      </c>
    </row>
    <row r="27" spans="1:9" s="190" customFormat="1" ht="11.25" x14ac:dyDescent="0.2">
      <c r="A27" s="309" t="s">
        <v>409</v>
      </c>
      <c r="B27" s="207"/>
      <c r="C27" s="310"/>
      <c r="D27" s="208" t="s">
        <v>258</v>
      </c>
      <c r="E27" s="209" t="s">
        <v>29</v>
      </c>
      <c r="F27" s="210"/>
      <c r="G27" s="210">
        <v>0</v>
      </c>
      <c r="H27" s="313">
        <f>INDEX(Personnel[],MATCH(E27,Paygrade,0),2)</f>
        <v>122</v>
      </c>
      <c r="I27" s="212">
        <f t="shared" si="0"/>
        <v>0</v>
      </c>
    </row>
    <row r="28" spans="1:9" s="190" customFormat="1" ht="11.25" x14ac:dyDescent="0.2">
      <c r="A28" s="309" t="s">
        <v>409</v>
      </c>
      <c r="B28" s="207"/>
      <c r="C28" s="310"/>
      <c r="D28" s="208" t="s">
        <v>258</v>
      </c>
      <c r="E28" s="209" t="s">
        <v>27</v>
      </c>
      <c r="F28" s="210"/>
      <c r="G28" s="210">
        <v>0</v>
      </c>
      <c r="H28" s="313">
        <f>INDEX(Personnel[],MATCH(E28,Paygrade,0),2)</f>
        <v>136</v>
      </c>
      <c r="I28" s="212">
        <f t="shared" si="0"/>
        <v>0</v>
      </c>
    </row>
    <row r="29" spans="1:9" s="190" customFormat="1" ht="11.25" x14ac:dyDescent="0.2">
      <c r="A29" s="309" t="s">
        <v>409</v>
      </c>
      <c r="B29" s="207"/>
      <c r="C29" s="310"/>
      <c r="D29" s="208" t="s">
        <v>258</v>
      </c>
      <c r="E29" s="209" t="s">
        <v>25</v>
      </c>
      <c r="F29" s="210"/>
      <c r="G29" s="210">
        <v>0</v>
      </c>
      <c r="H29" s="313">
        <f>INDEX(Personnel[],MATCH(E29,Paygrade,0),2)</f>
        <v>154</v>
      </c>
      <c r="I29" s="212">
        <f t="shared" si="0"/>
        <v>0</v>
      </c>
    </row>
    <row r="30" spans="1:9" s="190" customFormat="1" ht="11.25" x14ac:dyDescent="0.2">
      <c r="A30" s="309" t="s">
        <v>409</v>
      </c>
      <c r="B30" s="207"/>
      <c r="C30" s="310"/>
      <c r="D30" s="208" t="s">
        <v>258</v>
      </c>
      <c r="E30" s="209" t="s">
        <v>45</v>
      </c>
      <c r="F30" s="210"/>
      <c r="G30" s="210">
        <v>0</v>
      </c>
      <c r="H30" s="313">
        <f>INDEX(Personnel[],MATCH(E30,Paygrade,0),2)</f>
        <v>35</v>
      </c>
      <c r="I30" s="212">
        <f t="shared" si="0"/>
        <v>0</v>
      </c>
    </row>
    <row r="31" spans="1:9" s="190" customFormat="1" ht="11.25" x14ac:dyDescent="0.2">
      <c r="A31" s="309" t="s">
        <v>409</v>
      </c>
      <c r="B31" s="207"/>
      <c r="C31" s="310"/>
      <c r="D31" s="208" t="s">
        <v>258</v>
      </c>
      <c r="E31" s="209" t="s">
        <v>46</v>
      </c>
      <c r="F31" s="210"/>
      <c r="G31" s="210">
        <v>0</v>
      </c>
      <c r="H31" s="313">
        <f>INDEX(Personnel[],MATCH(E31,Paygrade,0),2)</f>
        <v>38</v>
      </c>
      <c r="I31" s="212">
        <f t="shared" si="0"/>
        <v>0</v>
      </c>
    </row>
    <row r="32" spans="1:9" s="190" customFormat="1" ht="11.25" x14ac:dyDescent="0.2">
      <c r="A32" s="309" t="s">
        <v>409</v>
      </c>
      <c r="B32" s="207"/>
      <c r="C32" s="310"/>
      <c r="D32" s="208" t="s">
        <v>258</v>
      </c>
      <c r="E32" s="209" t="s">
        <v>47</v>
      </c>
      <c r="F32" s="210"/>
      <c r="G32" s="210">
        <v>0</v>
      </c>
      <c r="H32" s="313">
        <f>INDEX(Personnel[],MATCH(E32,Paygrade,0),2)</f>
        <v>44</v>
      </c>
      <c r="I32" s="212">
        <f t="shared" si="0"/>
        <v>0</v>
      </c>
    </row>
    <row r="33" spans="1:18" s="190" customFormat="1" ht="11.25" x14ac:dyDescent="0.2">
      <c r="A33" s="309" t="s">
        <v>409</v>
      </c>
      <c r="B33" s="207"/>
      <c r="C33" s="310"/>
      <c r="D33" s="208" t="s">
        <v>258</v>
      </c>
      <c r="E33" s="209" t="s">
        <v>48</v>
      </c>
      <c r="F33" s="210"/>
      <c r="G33" s="210">
        <v>0</v>
      </c>
      <c r="H33" s="313">
        <f>INDEX(Personnel[],MATCH(E33,Paygrade,0),2)</f>
        <v>47</v>
      </c>
      <c r="I33" s="212">
        <f t="shared" si="0"/>
        <v>0</v>
      </c>
    </row>
    <row r="34" spans="1:18" s="190" customFormat="1" ht="11.25" x14ac:dyDescent="0.2">
      <c r="A34" s="309" t="s">
        <v>409</v>
      </c>
      <c r="B34" s="207"/>
      <c r="C34" s="310"/>
      <c r="D34" s="208" t="s">
        <v>258</v>
      </c>
      <c r="E34" s="209" t="s">
        <v>49</v>
      </c>
      <c r="F34" s="210"/>
      <c r="G34" s="210">
        <v>0</v>
      </c>
      <c r="H34" s="313">
        <f>INDEX(Personnel[],MATCH(E34,Paygrade,0),2)</f>
        <v>53</v>
      </c>
      <c r="I34" s="212">
        <f t="shared" si="0"/>
        <v>0</v>
      </c>
    </row>
    <row r="35" spans="1:18" s="190" customFormat="1" ht="11.25" x14ac:dyDescent="0.2">
      <c r="A35" s="309" t="s">
        <v>409</v>
      </c>
      <c r="B35" s="207"/>
      <c r="C35" s="310"/>
      <c r="D35" s="208" t="s">
        <v>258</v>
      </c>
      <c r="E35" s="209" t="s">
        <v>50</v>
      </c>
      <c r="F35" s="210"/>
      <c r="G35" s="210">
        <v>0</v>
      </c>
      <c r="H35" s="313">
        <f>INDEX(Personnel[],MATCH(E35,Paygrade,0),2)</f>
        <v>61</v>
      </c>
      <c r="I35" s="212">
        <f t="shared" si="0"/>
        <v>0</v>
      </c>
    </row>
    <row r="36" spans="1:18" s="190" customFormat="1" ht="11.25" x14ac:dyDescent="0.2">
      <c r="A36" s="309" t="s">
        <v>409</v>
      </c>
      <c r="B36" s="207"/>
      <c r="C36" s="310"/>
      <c r="D36" s="208" t="s">
        <v>258</v>
      </c>
      <c r="E36" s="209" t="s">
        <v>51</v>
      </c>
      <c r="F36" s="210"/>
      <c r="G36" s="210">
        <v>0</v>
      </c>
      <c r="H36" s="313">
        <f>INDEX(Personnel[],MATCH(E36,Paygrade,0),2)</f>
        <v>62</v>
      </c>
      <c r="I36" s="212">
        <f t="shared" si="0"/>
        <v>0</v>
      </c>
    </row>
    <row r="37" spans="1:18" s="190" customFormat="1" ht="12" thickBot="1" x14ac:dyDescent="0.25">
      <c r="A37" s="213"/>
      <c r="B37" s="214"/>
      <c r="C37" s="214"/>
      <c r="D37" s="215"/>
      <c r="E37" s="216"/>
      <c r="F37" s="216"/>
      <c r="G37" s="217"/>
      <c r="H37" s="218"/>
      <c r="I37" s="219"/>
    </row>
    <row r="38" spans="1:18" s="190" customFormat="1" ht="12" thickBot="1" x14ac:dyDescent="0.25">
      <c r="A38" s="220"/>
      <c r="B38" s="220"/>
      <c r="C38" s="221" t="s">
        <v>194</v>
      </c>
      <c r="D38" s="222"/>
      <c r="E38" s="222"/>
      <c r="F38" s="222"/>
      <c r="G38" s="223"/>
      <c r="H38" s="224"/>
      <c r="I38" s="225">
        <f>SUM(I7:I36)</f>
        <v>0</v>
      </c>
    </row>
    <row r="39" spans="1:18" s="190" customFormat="1" ht="12" thickBot="1" x14ac:dyDescent="0.25">
      <c r="A39" s="220"/>
      <c r="B39" s="220"/>
      <c r="C39" s="226"/>
      <c r="D39" s="226"/>
      <c r="E39" s="226"/>
      <c r="F39" s="226"/>
      <c r="G39" s="227"/>
      <c r="I39" s="227"/>
    </row>
    <row r="40" spans="1:18" s="190" customFormat="1" ht="11.25" x14ac:dyDescent="0.2">
      <c r="A40" s="185" t="s">
        <v>211</v>
      </c>
      <c r="B40" s="187" t="s">
        <v>303</v>
      </c>
      <c r="C40" s="187" t="s">
        <v>241</v>
      </c>
      <c r="D40" s="187" t="s">
        <v>239</v>
      </c>
      <c r="E40" s="187" t="s">
        <v>240</v>
      </c>
      <c r="F40" s="187" t="s">
        <v>320</v>
      </c>
      <c r="G40" s="193" t="s">
        <v>141</v>
      </c>
    </row>
    <row r="41" spans="1:18" s="190" customFormat="1" x14ac:dyDescent="0.2">
      <c r="A41" s="228" t="s">
        <v>244</v>
      </c>
      <c r="B41" s="229"/>
      <c r="C41" s="230">
        <v>0</v>
      </c>
      <c r="D41" s="336">
        <f>INDEX(Vehicle[],MATCH(A41,Vehicle_Type,0),3)</f>
        <v>9.84</v>
      </c>
      <c r="E41" s="230">
        <v>0</v>
      </c>
      <c r="F41" s="337">
        <f>INDEX(Vehicle[],MATCH(A41,Vehicle_Type,0),2)</f>
        <v>0.16</v>
      </c>
      <c r="G41" s="231">
        <f>C41*D41+E41*F41</f>
        <v>0</v>
      </c>
      <c r="M41"/>
      <c r="N41"/>
      <c r="O41"/>
      <c r="P41"/>
      <c r="Q41"/>
      <c r="R41"/>
    </row>
    <row r="42" spans="1:18" s="190" customFormat="1" x14ac:dyDescent="0.2">
      <c r="A42" s="228" t="s">
        <v>242</v>
      </c>
      <c r="B42" s="229"/>
      <c r="C42" s="230">
        <v>0</v>
      </c>
      <c r="D42" s="336">
        <f>INDEX(Vehicle[],MATCH(A42,Vehicle_Type,0),3)</f>
        <v>9.16</v>
      </c>
      <c r="E42" s="230">
        <v>0</v>
      </c>
      <c r="F42" s="337">
        <f>INDEX(Vehicle[],MATCH(A42,Vehicle_Type,0),2)</f>
        <v>0.13</v>
      </c>
      <c r="G42" s="231">
        <f t="shared" ref="G42:G43" si="1">C42*D42+E42*F42</f>
        <v>0</v>
      </c>
      <c r="M42"/>
      <c r="N42"/>
      <c r="O42"/>
      <c r="P42"/>
      <c r="Q42"/>
      <c r="R42"/>
    </row>
    <row r="43" spans="1:18" s="190" customFormat="1" x14ac:dyDescent="0.2">
      <c r="A43" s="228" t="s">
        <v>243</v>
      </c>
      <c r="B43" s="229"/>
      <c r="C43" s="230">
        <v>0</v>
      </c>
      <c r="D43" s="336">
        <f>INDEX(Vehicle[],MATCH(A43,Vehicle_Type,0),3)</f>
        <v>7.35</v>
      </c>
      <c r="E43" s="230">
        <v>0</v>
      </c>
      <c r="F43" s="337">
        <f>INDEX(Vehicle[],MATCH(A43,Vehicle_Type,0),2)</f>
        <v>0.12</v>
      </c>
      <c r="G43" s="231">
        <f t="shared" si="1"/>
        <v>0</v>
      </c>
      <c r="M43"/>
      <c r="N43"/>
      <c r="O43"/>
      <c r="P43"/>
      <c r="Q43"/>
      <c r="R43"/>
    </row>
    <row r="44" spans="1:18" s="190" customFormat="1" ht="13.5" thickBot="1" x14ac:dyDescent="0.25">
      <c r="C44" s="194"/>
      <c r="G44" s="232"/>
      <c r="M44"/>
      <c r="N44"/>
      <c r="O44"/>
      <c r="P44"/>
      <c r="Q44"/>
      <c r="R44"/>
    </row>
    <row r="45" spans="1:18" s="190" customFormat="1" ht="13.5" thickBot="1" x14ac:dyDescent="0.25">
      <c r="C45" s="221" t="s">
        <v>212</v>
      </c>
      <c r="D45" s="222"/>
      <c r="E45" s="222"/>
      <c r="F45" s="233"/>
      <c r="G45" s="234">
        <f>SUM(G41:G43)</f>
        <v>0</v>
      </c>
      <c r="H45" s="235"/>
      <c r="K45" s="191"/>
      <c r="L45" s="191"/>
      <c r="M45"/>
      <c r="N45"/>
      <c r="O45"/>
      <c r="P45"/>
      <c r="Q45"/>
      <c r="R45"/>
    </row>
    <row r="46" spans="1:18" s="190" customFormat="1" ht="13.5" thickBot="1" x14ac:dyDescent="0.25">
      <c r="C46" s="236"/>
      <c r="D46" s="236"/>
      <c r="E46" s="236"/>
      <c r="F46" s="236"/>
      <c r="G46" s="237"/>
      <c r="H46" s="238"/>
      <c r="L46" s="191"/>
      <c r="M46"/>
      <c r="N46"/>
      <c r="O46"/>
      <c r="P46"/>
      <c r="Q46"/>
      <c r="R46"/>
    </row>
    <row r="47" spans="1:18" s="190" customFormat="1" x14ac:dyDescent="0.2">
      <c r="A47" s="185" t="s">
        <v>200</v>
      </c>
      <c r="B47" s="187"/>
      <c r="C47" s="92" t="s">
        <v>201</v>
      </c>
      <c r="D47" s="187" t="s">
        <v>238</v>
      </c>
      <c r="E47" s="187" t="s">
        <v>233</v>
      </c>
      <c r="F47" s="187" t="s">
        <v>234</v>
      </c>
      <c r="G47" s="188" t="s">
        <v>141</v>
      </c>
      <c r="H47" s="189" t="s">
        <v>305</v>
      </c>
      <c r="I47" s="192"/>
      <c r="L47" s="191"/>
      <c r="M47"/>
      <c r="N47"/>
      <c r="O47"/>
      <c r="P47"/>
      <c r="Q47"/>
      <c r="R47"/>
    </row>
    <row r="48" spans="1:18" s="190" customFormat="1" x14ac:dyDescent="0.2">
      <c r="A48" s="239" t="s">
        <v>364</v>
      </c>
      <c r="B48" s="240"/>
      <c r="C48" s="89"/>
      <c r="D48" s="241" t="s">
        <v>8</v>
      </c>
      <c r="E48" s="210">
        <v>0</v>
      </c>
      <c r="F48" s="211">
        <f>INDEX(ADMIN!$A$7:$C$13,MATCH(A48,Air_Type,0),2)</f>
        <v>21111</v>
      </c>
      <c r="G48" s="242">
        <f>E48*F48</f>
        <v>0</v>
      </c>
      <c r="H48" s="243"/>
      <c r="I48" s="244"/>
      <c r="L48" s="191"/>
      <c r="M48"/>
      <c r="N48"/>
      <c r="O48"/>
      <c r="P48"/>
      <c r="Q48"/>
      <c r="R48"/>
    </row>
    <row r="49" spans="1:18" s="190" customFormat="1" x14ac:dyDescent="0.2">
      <c r="A49" s="239" t="s">
        <v>386</v>
      </c>
      <c r="B49" s="245"/>
      <c r="C49" s="89"/>
      <c r="D49" s="246" t="s">
        <v>8</v>
      </c>
      <c r="E49" s="210">
        <v>0</v>
      </c>
      <c r="F49" s="211">
        <f>INDEX(ADMIN!$A$7:$C$13,MATCH(A49,Air_Type,0),2)</f>
        <v>20921</v>
      </c>
      <c r="G49" s="247">
        <f>E49*F49</f>
        <v>0</v>
      </c>
      <c r="H49" s="243"/>
      <c r="I49" s="244"/>
      <c r="L49" s="191"/>
      <c r="M49"/>
      <c r="N49"/>
      <c r="O49"/>
      <c r="P49"/>
      <c r="Q49"/>
      <c r="R49"/>
    </row>
    <row r="50" spans="1:18" s="190" customFormat="1" ht="13.5" thickBot="1" x14ac:dyDescent="0.25">
      <c r="B50" s="245"/>
      <c r="C50" s="194"/>
      <c r="D50" s="248"/>
      <c r="G50" s="232"/>
      <c r="L50" s="191"/>
      <c r="M50"/>
      <c r="N50"/>
      <c r="O50"/>
      <c r="P50"/>
      <c r="Q50"/>
      <c r="R50"/>
    </row>
    <row r="51" spans="1:18" s="190" customFormat="1" ht="13.5" thickBot="1" x14ac:dyDescent="0.25">
      <c r="C51" s="221" t="s">
        <v>202</v>
      </c>
      <c r="D51" s="222"/>
      <c r="E51" s="222"/>
      <c r="F51" s="222"/>
      <c r="G51" s="234">
        <f>SUM(G48:G49)</f>
        <v>0</v>
      </c>
      <c r="H51" s="249"/>
      <c r="L51" s="191"/>
      <c r="M51"/>
      <c r="N51"/>
      <c r="O51"/>
      <c r="P51"/>
      <c r="Q51"/>
      <c r="R51"/>
    </row>
    <row r="52" spans="1:18" s="190" customFormat="1" ht="13.5" thickBot="1" x14ac:dyDescent="0.25">
      <c r="L52" s="191"/>
      <c r="M52"/>
      <c r="N52"/>
      <c r="O52"/>
      <c r="P52"/>
      <c r="Q52"/>
      <c r="R52"/>
    </row>
    <row r="53" spans="1:18" s="190" customFormat="1" x14ac:dyDescent="0.2">
      <c r="A53" s="185" t="s">
        <v>195</v>
      </c>
      <c r="B53" s="186"/>
      <c r="C53" s="88" t="s">
        <v>196</v>
      </c>
      <c r="D53" s="187" t="s">
        <v>238</v>
      </c>
      <c r="E53" s="187" t="s">
        <v>233</v>
      </c>
      <c r="F53" s="187" t="s">
        <v>234</v>
      </c>
      <c r="G53" s="188" t="s">
        <v>141</v>
      </c>
      <c r="H53" s="189" t="s">
        <v>305</v>
      </c>
      <c r="L53" s="191"/>
      <c r="M53" s="191"/>
      <c r="N53" s="191"/>
      <c r="O53" s="191"/>
      <c r="P53" s="191"/>
    </row>
    <row r="54" spans="1:18" s="190" customFormat="1" x14ac:dyDescent="0.2">
      <c r="A54" s="239" t="s">
        <v>362</v>
      </c>
      <c r="B54" s="240"/>
      <c r="C54" s="90"/>
      <c r="D54" s="241" t="str">
        <f>INDEX(Boats[],MATCH(A54,Boat_Type,0),3)</f>
        <v>HOURLY</v>
      </c>
      <c r="E54" s="210">
        <v>0</v>
      </c>
      <c r="F54" s="250">
        <f>INDEX(Boats[],MATCH(A54,Boat_Type,0),2)</f>
        <v>1511</v>
      </c>
      <c r="G54" s="242">
        <f>E54*F54</f>
        <v>0</v>
      </c>
      <c r="H54" s="243"/>
      <c r="L54" s="191"/>
      <c r="M54" s="191"/>
      <c r="N54" s="191"/>
      <c r="O54" s="191"/>
      <c r="P54" s="191"/>
    </row>
    <row r="55" spans="1:18" s="190" customFormat="1" x14ac:dyDescent="0.2">
      <c r="A55" s="239" t="s">
        <v>360</v>
      </c>
      <c r="B55" s="245"/>
      <c r="C55" s="91"/>
      <c r="D55" s="241" t="str">
        <f>INDEX(Boats[],MATCH(A55,Boat_Type,0),3)</f>
        <v>HOURLY</v>
      </c>
      <c r="E55" s="251">
        <v>0</v>
      </c>
      <c r="F55" s="250">
        <f>INDEX(Boats[],MATCH(A55,Boat_Type,0),2)</f>
        <v>3429</v>
      </c>
      <c r="G55" s="242">
        <f>E55*F55</f>
        <v>0</v>
      </c>
      <c r="H55" s="252"/>
      <c r="L55" s="191"/>
      <c r="M55" s="191"/>
      <c r="N55" s="191"/>
      <c r="O55" s="191"/>
      <c r="P55" s="191"/>
    </row>
    <row r="56" spans="1:18" s="190" customFormat="1" ht="13.5" thickBot="1" x14ac:dyDescent="0.25">
      <c r="A56" s="245"/>
      <c r="B56" s="245"/>
      <c r="C56" s="253"/>
      <c r="D56" s="248"/>
      <c r="E56" s="248"/>
      <c r="G56" s="254"/>
      <c r="H56" s="255"/>
      <c r="L56" s="191"/>
      <c r="M56" s="191"/>
      <c r="N56" s="191"/>
      <c r="O56" s="191"/>
      <c r="P56" s="191"/>
    </row>
    <row r="57" spans="1:18" s="190" customFormat="1" ht="12" thickBot="1" x14ac:dyDescent="0.25">
      <c r="C57" s="221" t="s">
        <v>197</v>
      </c>
      <c r="D57" s="222"/>
      <c r="E57" s="222"/>
      <c r="F57" s="222"/>
      <c r="G57" s="234">
        <f>SUM(G54:G55)</f>
        <v>0</v>
      </c>
    </row>
    <row r="58" spans="1:18" s="190" customFormat="1" ht="12" thickBot="1" x14ac:dyDescent="0.25">
      <c r="G58" s="256"/>
    </row>
    <row r="59" spans="1:18" s="190" customFormat="1" ht="11.25" x14ac:dyDescent="0.2">
      <c r="A59" s="185" t="s">
        <v>198</v>
      </c>
      <c r="B59" s="187"/>
      <c r="C59" s="92" t="s">
        <v>304</v>
      </c>
      <c r="D59" s="187" t="s">
        <v>238</v>
      </c>
      <c r="E59" s="187" t="s">
        <v>233</v>
      </c>
      <c r="F59" s="187" t="s">
        <v>234</v>
      </c>
      <c r="G59" s="188" t="s">
        <v>141</v>
      </c>
      <c r="H59" s="189" t="s">
        <v>305</v>
      </c>
    </row>
    <row r="60" spans="1:18" s="190" customFormat="1" ht="11.25" x14ac:dyDescent="0.2">
      <c r="A60" s="239" t="s">
        <v>336</v>
      </c>
      <c r="B60" s="240"/>
      <c r="C60" s="90"/>
      <c r="D60" s="241" t="str">
        <f>INDEX(Cutters[],MATCH(A60,Cutter_Type,0),3)</f>
        <v>HOURLY</v>
      </c>
      <c r="E60" s="210">
        <v>0</v>
      </c>
      <c r="F60" s="250">
        <f>INDEX(Cutters[],MATCH(A60,Cutter_Type,0),2)</f>
        <v>32876</v>
      </c>
      <c r="G60" s="242">
        <f>E60*F60</f>
        <v>0</v>
      </c>
      <c r="H60" s="243"/>
    </row>
    <row r="61" spans="1:18" s="190" customFormat="1" ht="11.25" x14ac:dyDescent="0.2">
      <c r="A61" s="239" t="s">
        <v>347</v>
      </c>
      <c r="B61" s="240"/>
      <c r="C61" s="91"/>
      <c r="D61" s="241" t="str">
        <f>INDEX(Cutters[],MATCH(A61,Cutter_Type,0),3)</f>
        <v>HOURLY</v>
      </c>
      <c r="E61" s="210">
        <v>0</v>
      </c>
      <c r="F61" s="250">
        <f>INDEX(Cutters[],MATCH(A61,Cutter_Type,0),2)</f>
        <v>7787</v>
      </c>
      <c r="G61" s="242">
        <f>E61*F61</f>
        <v>0</v>
      </c>
      <c r="H61" s="252"/>
    </row>
    <row r="62" spans="1:18" s="190" customFormat="1" ht="12" thickBot="1" x14ac:dyDescent="0.25">
      <c r="A62" s="245"/>
      <c r="C62" s="253"/>
      <c r="G62" s="254"/>
      <c r="H62" s="245"/>
    </row>
    <row r="63" spans="1:18" s="190" customFormat="1" ht="12" thickBot="1" x14ac:dyDescent="0.25">
      <c r="C63" s="221" t="s">
        <v>199</v>
      </c>
      <c r="D63" s="222"/>
      <c r="E63" s="222"/>
      <c r="F63" s="222"/>
      <c r="G63" s="234">
        <f>SUM(G60:G61)</f>
        <v>0</v>
      </c>
    </row>
    <row r="64" spans="1:18" s="190" customFormat="1" ht="12" thickBot="1" x14ac:dyDescent="0.25">
      <c r="F64" s="320"/>
    </row>
    <row r="65" spans="1:9" s="190" customFormat="1" ht="11.25" x14ac:dyDescent="0.2">
      <c r="A65" s="185" t="s">
        <v>203</v>
      </c>
      <c r="B65" s="186"/>
      <c r="C65" s="186"/>
      <c r="D65" s="187" t="s">
        <v>238</v>
      </c>
      <c r="E65" s="187" t="s">
        <v>233</v>
      </c>
      <c r="F65" s="319" t="s">
        <v>234</v>
      </c>
      <c r="G65" s="193" t="s">
        <v>141</v>
      </c>
      <c r="H65" s="194"/>
      <c r="I65" s="192"/>
    </row>
    <row r="66" spans="1:9" s="190" customFormat="1" ht="11.25" x14ac:dyDescent="0.2">
      <c r="A66" s="239" t="s">
        <v>115</v>
      </c>
      <c r="B66" s="240"/>
      <c r="C66" s="240"/>
      <c r="D66" s="241" t="str">
        <f>INDEX(Equipment[],MATCH(A66,Equip_List,0),3)</f>
        <v>HOURLY</v>
      </c>
      <c r="E66" s="210">
        <v>0</v>
      </c>
      <c r="F66" s="250">
        <f>INDEX(Equipment[],MATCH(A66,Equip_List,0),2)</f>
        <v>15</v>
      </c>
      <c r="G66" s="231">
        <f>E66*F66</f>
        <v>0</v>
      </c>
      <c r="H66" s="217"/>
      <c r="I66" s="244"/>
    </row>
    <row r="67" spans="1:9" s="190" customFormat="1" ht="11.25" x14ac:dyDescent="0.2">
      <c r="A67" s="239" t="s">
        <v>105</v>
      </c>
      <c r="B67" s="240"/>
      <c r="C67" s="240"/>
      <c r="D67" s="241" t="str">
        <f>INDEX(Equipment[],MATCH(A67,Equip_List,0),3)</f>
        <v>HOURLY</v>
      </c>
      <c r="E67" s="210">
        <v>0</v>
      </c>
      <c r="F67" s="250">
        <f>INDEX(Equipment[],MATCH(A67,Equip_List,0),2)</f>
        <v>13</v>
      </c>
      <c r="G67" s="231">
        <f>E67*F67</f>
        <v>0</v>
      </c>
      <c r="H67" s="217"/>
      <c r="I67" s="244"/>
    </row>
    <row r="68" spans="1:9" s="190" customFormat="1" ht="11.25" x14ac:dyDescent="0.2">
      <c r="A68" s="239" t="s">
        <v>80</v>
      </c>
      <c r="B68" s="240"/>
      <c r="C68" s="245"/>
      <c r="D68" s="241" t="str">
        <f>INDEX(Equipment[],MATCH(A68,Equip_List,0),3)</f>
        <v>HOURLY</v>
      </c>
      <c r="E68" s="210">
        <v>0</v>
      </c>
      <c r="F68" s="250">
        <f>INDEX(Equipment[],MATCH(A68,Equip_List,0),2)</f>
        <v>296</v>
      </c>
      <c r="G68" s="231">
        <f>E68*F68</f>
        <v>0</v>
      </c>
      <c r="H68" s="217"/>
      <c r="I68" s="244"/>
    </row>
    <row r="69" spans="1:9" s="190" customFormat="1" ht="12" thickBot="1" x14ac:dyDescent="0.25">
      <c r="A69" s="245"/>
      <c r="C69" s="253"/>
      <c r="G69" s="254"/>
    </row>
    <row r="70" spans="1:9" s="190" customFormat="1" ht="12" thickBot="1" x14ac:dyDescent="0.25">
      <c r="C70" s="221" t="s">
        <v>204</v>
      </c>
      <c r="D70" s="222"/>
      <c r="E70" s="222"/>
      <c r="F70" s="222"/>
      <c r="G70" s="234">
        <f>SUM(G66:G68)</f>
        <v>0</v>
      </c>
      <c r="H70" s="249"/>
    </row>
    <row r="71" spans="1:9" s="190" customFormat="1" ht="12" thickBot="1" x14ac:dyDescent="0.25">
      <c r="C71" s="226"/>
      <c r="D71" s="226"/>
      <c r="E71" s="226"/>
      <c r="F71" s="249"/>
      <c r="G71" s="249"/>
    </row>
    <row r="72" spans="1:9" s="190" customFormat="1" ht="11.25" x14ac:dyDescent="0.2">
      <c r="A72" s="185" t="s">
        <v>205</v>
      </c>
      <c r="B72" s="186"/>
      <c r="C72" s="257" t="s">
        <v>206</v>
      </c>
      <c r="D72" s="258"/>
      <c r="E72" s="186"/>
      <c r="F72" s="187" t="s">
        <v>207</v>
      </c>
      <c r="G72" s="193" t="s">
        <v>208</v>
      </c>
    </row>
    <row r="73" spans="1:9" s="190" customFormat="1" ht="11.25" x14ac:dyDescent="0.2">
      <c r="A73" s="239" t="s">
        <v>209</v>
      </c>
      <c r="B73" s="259"/>
      <c r="C73" s="260"/>
      <c r="D73" s="261"/>
      <c r="E73" s="262"/>
      <c r="F73" s="430"/>
      <c r="G73" s="263"/>
    </row>
    <row r="74" spans="1:9" s="190" customFormat="1" ht="12" thickBot="1" x14ac:dyDescent="0.25">
      <c r="C74" s="248"/>
      <c r="G74" s="256"/>
    </row>
    <row r="75" spans="1:9" s="190" customFormat="1" ht="12" thickBot="1" x14ac:dyDescent="0.25">
      <c r="C75" s="221" t="s">
        <v>210</v>
      </c>
      <c r="D75" s="222"/>
      <c r="E75" s="222"/>
      <c r="F75" s="222"/>
      <c r="G75" s="234">
        <f>SUM(G73:G73)</f>
        <v>0</v>
      </c>
    </row>
    <row r="76" spans="1:9" s="190" customFormat="1" ht="12" thickBot="1" x14ac:dyDescent="0.25"/>
    <row r="77" spans="1:9" s="190" customFormat="1" ht="11.25" x14ac:dyDescent="0.2">
      <c r="A77" s="185" t="s">
        <v>213</v>
      </c>
      <c r="B77" s="186"/>
      <c r="C77" s="257" t="s">
        <v>214</v>
      </c>
      <c r="D77" s="258"/>
      <c r="E77" s="186"/>
      <c r="F77" s="186"/>
      <c r="G77" s="264" t="s">
        <v>215</v>
      </c>
    </row>
    <row r="78" spans="1:9" s="190" customFormat="1" ht="11.25" x14ac:dyDescent="0.2">
      <c r="A78" s="239"/>
      <c r="B78" s="240"/>
      <c r="C78" s="428"/>
      <c r="D78" s="429"/>
      <c r="E78" s="326"/>
      <c r="F78" s="259"/>
      <c r="G78" s="263"/>
    </row>
    <row r="79" spans="1:9" s="190" customFormat="1" ht="11.25" x14ac:dyDescent="0.2">
      <c r="A79" s="239"/>
      <c r="B79" s="240"/>
      <c r="C79" s="265"/>
      <c r="D79" s="261"/>
      <c r="E79" s="326"/>
      <c r="F79" s="259"/>
      <c r="G79" s="263"/>
    </row>
    <row r="80" spans="1:9" s="190" customFormat="1" ht="11.25" x14ac:dyDescent="0.2">
      <c r="A80" s="239"/>
      <c r="B80" s="240"/>
      <c r="C80" s="265"/>
      <c r="D80" s="261"/>
      <c r="E80" s="326"/>
      <c r="F80" s="259"/>
      <c r="G80" s="263"/>
    </row>
    <row r="81" spans="1:7" s="190" customFormat="1" ht="12" thickBot="1" x14ac:dyDescent="0.25">
      <c r="G81" s="256"/>
    </row>
    <row r="82" spans="1:7" s="190" customFormat="1" ht="12" thickBot="1" x14ac:dyDescent="0.25">
      <c r="C82" s="221" t="s">
        <v>216</v>
      </c>
      <c r="D82" s="222"/>
      <c r="E82" s="222"/>
      <c r="F82" s="222"/>
      <c r="G82" s="266">
        <f>SUM(G78:G80)</f>
        <v>0</v>
      </c>
    </row>
    <row r="83" spans="1:7" s="190" customFormat="1" ht="12" thickBot="1" x14ac:dyDescent="0.25">
      <c r="G83" s="244"/>
    </row>
    <row r="84" spans="1:7" s="190" customFormat="1" ht="11.25" x14ac:dyDescent="0.2">
      <c r="A84" s="185" t="s">
        <v>323</v>
      </c>
      <c r="B84" s="186"/>
      <c r="C84" s="257" t="s">
        <v>217</v>
      </c>
      <c r="D84" s="258"/>
      <c r="E84" s="257" t="s">
        <v>218</v>
      </c>
      <c r="F84" s="258"/>
      <c r="G84" s="193" t="s">
        <v>215</v>
      </c>
    </row>
    <row r="85" spans="1:7" s="190" customFormat="1" ht="11.25" x14ac:dyDescent="0.2">
      <c r="A85" s="239"/>
      <c r="B85" s="259"/>
      <c r="C85" s="426"/>
      <c r="D85" s="427"/>
      <c r="E85" s="267"/>
      <c r="F85" s="268"/>
      <c r="G85" s="263"/>
    </row>
    <row r="86" spans="1:7" s="190" customFormat="1" ht="11.25" x14ac:dyDescent="0.2">
      <c r="A86" s="239"/>
      <c r="B86" s="259"/>
      <c r="C86" s="265"/>
      <c r="D86" s="261"/>
      <c r="E86" s="267"/>
      <c r="F86" s="268"/>
      <c r="G86" s="263"/>
    </row>
    <row r="87" spans="1:7" s="190" customFormat="1" ht="11.25" x14ac:dyDescent="0.2">
      <c r="A87" s="239"/>
      <c r="B87" s="259"/>
      <c r="C87" s="265"/>
      <c r="D87" s="261"/>
      <c r="E87" s="267"/>
      <c r="F87" s="268"/>
      <c r="G87" s="263"/>
    </row>
    <row r="88" spans="1:7" s="190" customFormat="1" ht="12" thickBot="1" x14ac:dyDescent="0.25">
      <c r="G88" s="256"/>
    </row>
    <row r="89" spans="1:7" s="190" customFormat="1" ht="12" thickBot="1" x14ac:dyDescent="0.25">
      <c r="C89" s="221" t="s">
        <v>219</v>
      </c>
      <c r="D89" s="222"/>
      <c r="E89" s="222"/>
      <c r="F89" s="222"/>
      <c r="G89" s="234">
        <f>SUM(G85:G87)</f>
        <v>0</v>
      </c>
    </row>
    <row r="90" spans="1:7" s="190" customFormat="1" ht="12" thickBot="1" x14ac:dyDescent="0.25">
      <c r="B90" s="305"/>
      <c r="C90" s="226"/>
      <c r="D90" s="226"/>
      <c r="E90" s="322"/>
      <c r="F90" s="226"/>
      <c r="G90" s="249"/>
    </row>
    <row r="91" spans="1:7" s="190" customFormat="1" ht="11.25" x14ac:dyDescent="0.2">
      <c r="A91" s="424" t="s">
        <v>321</v>
      </c>
      <c r="B91" s="186"/>
      <c r="C91" s="257" t="s">
        <v>214</v>
      </c>
      <c r="D91" s="258"/>
      <c r="E91" s="321"/>
      <c r="F91" s="186"/>
      <c r="G91" s="264" t="s">
        <v>215</v>
      </c>
    </row>
    <row r="92" spans="1:7" s="190" customFormat="1" ht="11.25" x14ac:dyDescent="0.2">
      <c r="A92" s="308"/>
      <c r="B92" s="304"/>
      <c r="C92" s="428"/>
      <c r="D92" s="429"/>
      <c r="E92" s="323"/>
      <c r="F92" s="259"/>
      <c r="G92" s="263"/>
    </row>
    <row r="93" spans="1:7" s="190" customFormat="1" ht="11.25" x14ac:dyDescent="0.2">
      <c r="A93" s="307"/>
      <c r="B93" s="240"/>
      <c r="C93" s="428"/>
      <c r="D93" s="429"/>
      <c r="E93" s="323"/>
      <c r="F93" s="259"/>
      <c r="G93" s="263"/>
    </row>
    <row r="94" spans="1:7" s="190" customFormat="1" ht="11.25" x14ac:dyDescent="0.2">
      <c r="A94" s="306"/>
      <c r="B94" s="240"/>
      <c r="C94" s="428"/>
      <c r="D94" s="429"/>
      <c r="E94" s="323"/>
      <c r="F94" s="259"/>
      <c r="G94" s="263"/>
    </row>
    <row r="95" spans="1:7" s="190" customFormat="1" ht="12" thickBot="1" x14ac:dyDescent="0.25">
      <c r="A95" s="194"/>
      <c r="G95" s="256"/>
    </row>
    <row r="96" spans="1:7" s="190" customFormat="1" ht="12" thickBot="1" x14ac:dyDescent="0.25">
      <c r="A96" s="194"/>
      <c r="C96" s="221" t="s">
        <v>220</v>
      </c>
      <c r="D96" s="222"/>
      <c r="E96" s="222"/>
      <c r="F96" s="222"/>
      <c r="G96" s="266">
        <f>SUM(G92:G94)</f>
        <v>0</v>
      </c>
    </row>
    <row r="97" spans="1:17" s="190" customFormat="1" ht="12" thickBot="1" x14ac:dyDescent="0.25">
      <c r="A97" s="194"/>
      <c r="C97" s="226"/>
      <c r="D97" s="226"/>
      <c r="E97" s="226"/>
      <c r="F97" s="226"/>
      <c r="G97" s="270"/>
    </row>
    <row r="98" spans="1:17" s="190" customFormat="1" ht="11.25" x14ac:dyDescent="0.2">
      <c r="A98" s="425" t="s">
        <v>322</v>
      </c>
      <c r="B98" s="186"/>
      <c r="C98" s="257" t="s">
        <v>214</v>
      </c>
      <c r="D98" s="258"/>
      <c r="E98" s="269"/>
      <c r="F98" s="269"/>
      <c r="G98" s="264" t="s">
        <v>215</v>
      </c>
    </row>
    <row r="99" spans="1:17" s="190" customFormat="1" ht="11.25" x14ac:dyDescent="0.2">
      <c r="A99" s="239"/>
      <c r="B99" s="240"/>
      <c r="C99" s="428"/>
      <c r="D99" s="429"/>
      <c r="E99" s="326"/>
      <c r="F99" s="259"/>
      <c r="G99" s="263"/>
    </row>
    <row r="100" spans="1:17" s="190" customFormat="1" ht="11.25" x14ac:dyDescent="0.2">
      <c r="A100" s="239"/>
      <c r="B100" s="240"/>
      <c r="C100" s="428"/>
      <c r="D100" s="429"/>
      <c r="E100" s="326"/>
      <c r="F100" s="259"/>
      <c r="G100" s="263"/>
    </row>
    <row r="101" spans="1:17" s="190" customFormat="1" ht="11.25" x14ac:dyDescent="0.2">
      <c r="A101" s="239"/>
      <c r="B101" s="245"/>
      <c r="C101" s="428"/>
      <c r="D101" s="429"/>
      <c r="E101" s="326"/>
      <c r="F101" s="327"/>
      <c r="G101" s="271"/>
    </row>
    <row r="102" spans="1:17" s="190" customFormat="1" ht="12" thickBot="1" x14ac:dyDescent="0.25">
      <c r="B102" s="245"/>
      <c r="F102" s="248"/>
      <c r="G102" s="272"/>
    </row>
    <row r="103" spans="1:17" s="190" customFormat="1" ht="12" thickBot="1" x14ac:dyDescent="0.25">
      <c r="C103" s="221" t="s">
        <v>221</v>
      </c>
      <c r="D103" s="222"/>
      <c r="E103" s="222"/>
      <c r="F103" s="222"/>
      <c r="G103" s="266">
        <f>SUM(G99:G101)</f>
        <v>0</v>
      </c>
    </row>
    <row r="104" spans="1:17" s="190" customFormat="1" ht="12" thickBot="1" x14ac:dyDescent="0.25">
      <c r="G104" s="244"/>
    </row>
    <row r="105" spans="1:17" s="190" customFormat="1" ht="11.25" x14ac:dyDescent="0.2">
      <c r="A105" s="185" t="s">
        <v>222</v>
      </c>
      <c r="B105" s="273"/>
      <c r="C105" s="257" t="s">
        <v>214</v>
      </c>
      <c r="D105" s="258"/>
      <c r="E105" s="269"/>
      <c r="F105" s="269"/>
      <c r="G105" s="264" t="s">
        <v>215</v>
      </c>
    </row>
    <row r="106" spans="1:17" s="190" customFormat="1" ht="11.25" x14ac:dyDescent="0.2">
      <c r="A106" s="239"/>
      <c r="B106" s="240"/>
      <c r="C106" s="428"/>
      <c r="D106" s="429"/>
      <c r="E106" s="326"/>
      <c r="F106" s="259"/>
      <c r="G106" s="263"/>
    </row>
    <row r="107" spans="1:17" s="190" customFormat="1" ht="11.25" x14ac:dyDescent="0.2">
      <c r="A107" s="239"/>
      <c r="B107" s="240"/>
      <c r="C107" s="428"/>
      <c r="D107" s="429"/>
      <c r="E107" s="326"/>
      <c r="F107" s="259"/>
      <c r="G107" s="263"/>
    </row>
    <row r="108" spans="1:17" s="190" customFormat="1" ht="11.25" x14ac:dyDescent="0.2">
      <c r="A108" s="239"/>
      <c r="B108" s="240"/>
      <c r="C108" s="428"/>
      <c r="D108" s="429"/>
      <c r="E108" s="326"/>
      <c r="F108" s="259"/>
      <c r="G108" s="271"/>
    </row>
    <row r="109" spans="1:17" s="190" customFormat="1" ht="12" thickBot="1" x14ac:dyDescent="0.25">
      <c r="C109" s="226"/>
      <c r="D109" s="226"/>
      <c r="E109" s="226"/>
      <c r="F109" s="226"/>
      <c r="G109" s="275"/>
    </row>
    <row r="110" spans="1:17" s="190" customFormat="1" ht="13.5" thickBot="1" x14ac:dyDescent="0.25">
      <c r="C110" s="221" t="s">
        <v>223</v>
      </c>
      <c r="D110" s="222"/>
      <c r="E110" s="222"/>
      <c r="F110" s="222"/>
      <c r="G110" s="266">
        <f>SUM(G106:G108)</f>
        <v>0</v>
      </c>
      <c r="K110" s="198"/>
      <c r="L110" s="198"/>
      <c r="M110" s="198"/>
      <c r="N110" s="198"/>
      <c r="O110" s="198"/>
      <c r="P110" s="198"/>
      <c r="Q110" s="198"/>
    </row>
    <row r="111" spans="1:17" s="198" customFormat="1" ht="13.5" thickBot="1" x14ac:dyDescent="0.25">
      <c r="B111" s="276"/>
      <c r="E111" s="277"/>
      <c r="G111" s="277"/>
      <c r="K111" s="190"/>
      <c r="L111" s="190"/>
      <c r="M111" s="190"/>
      <c r="N111" s="190"/>
      <c r="O111" s="190"/>
      <c r="P111" s="190"/>
      <c r="Q111" s="190"/>
    </row>
    <row r="112" spans="1:17" s="190" customFormat="1" ht="11.25" x14ac:dyDescent="0.2">
      <c r="A112" s="185" t="s">
        <v>224</v>
      </c>
      <c r="B112" s="186"/>
      <c r="C112" s="257" t="s">
        <v>214</v>
      </c>
      <c r="D112" s="258"/>
      <c r="E112" s="269"/>
      <c r="F112" s="269"/>
      <c r="G112" s="264" t="s">
        <v>215</v>
      </c>
    </row>
    <row r="113" spans="1:17" s="190" customFormat="1" ht="11.25" x14ac:dyDescent="0.2">
      <c r="A113" s="239"/>
      <c r="B113" s="240"/>
      <c r="C113" s="428"/>
      <c r="D113" s="429"/>
      <c r="E113" s="326"/>
      <c r="F113" s="259"/>
      <c r="G113" s="263"/>
    </row>
    <row r="114" spans="1:17" s="190" customFormat="1" ht="11.25" x14ac:dyDescent="0.2">
      <c r="A114" s="239"/>
      <c r="B114" s="240"/>
      <c r="C114" s="428"/>
      <c r="D114" s="429"/>
      <c r="E114" s="326"/>
      <c r="F114" s="259"/>
      <c r="G114" s="263"/>
    </row>
    <row r="115" spans="1:17" s="190" customFormat="1" x14ac:dyDescent="0.2">
      <c r="A115" s="239"/>
      <c r="B115" s="240"/>
      <c r="C115" s="428"/>
      <c r="D115" s="429"/>
      <c r="E115" s="326"/>
      <c r="F115" s="259"/>
      <c r="G115" s="263"/>
      <c r="I115"/>
      <c r="J115"/>
      <c r="K115"/>
    </row>
    <row r="116" spans="1:17" s="190" customFormat="1" ht="13.5" thickBot="1" x14ac:dyDescent="0.25">
      <c r="D116" s="248"/>
      <c r="G116" s="256"/>
      <c r="I116"/>
      <c r="J116"/>
      <c r="K116"/>
    </row>
    <row r="117" spans="1:17" s="190" customFormat="1" ht="13.5" thickBot="1" x14ac:dyDescent="0.25">
      <c r="C117" s="221" t="s">
        <v>225</v>
      </c>
      <c r="D117" s="222"/>
      <c r="E117" s="222"/>
      <c r="F117" s="222"/>
      <c r="G117" s="266">
        <f>SUM(G113:G115)</f>
        <v>0</v>
      </c>
      <c r="I117"/>
      <c r="J117"/>
      <c r="K117"/>
    </row>
    <row r="118" spans="1:17" s="190" customFormat="1" ht="13.5" thickBot="1" x14ac:dyDescent="0.25">
      <c r="G118" s="244"/>
      <c r="I118"/>
      <c r="J118"/>
      <c r="K118"/>
    </row>
    <row r="119" spans="1:17" s="190" customFormat="1" x14ac:dyDescent="0.2">
      <c r="A119" s="185" t="s">
        <v>226</v>
      </c>
      <c r="B119" s="186"/>
      <c r="C119" s="257" t="s">
        <v>227</v>
      </c>
      <c r="D119" s="257"/>
      <c r="E119" s="328"/>
      <c r="F119" s="274"/>
      <c r="G119" s="264" t="s">
        <v>215</v>
      </c>
      <c r="I119"/>
      <c r="J119"/>
      <c r="K119"/>
    </row>
    <row r="120" spans="1:17" s="190" customFormat="1" x14ac:dyDescent="0.2">
      <c r="A120" s="239"/>
      <c r="B120" s="240"/>
      <c r="C120" s="428"/>
      <c r="D120" s="429"/>
      <c r="E120" s="325"/>
      <c r="F120" s="324"/>
      <c r="G120" s="263"/>
      <c r="I120"/>
      <c r="J120"/>
      <c r="K120"/>
    </row>
    <row r="121" spans="1:17" s="190" customFormat="1" x14ac:dyDescent="0.2">
      <c r="A121" s="239"/>
      <c r="B121" s="240"/>
      <c r="C121" s="428"/>
      <c r="D121" s="429"/>
      <c r="E121" s="325"/>
      <c r="F121" s="324"/>
      <c r="G121" s="263"/>
      <c r="I121"/>
      <c r="J121"/>
      <c r="K121"/>
    </row>
    <row r="122" spans="1:17" s="190" customFormat="1" ht="11.25" x14ac:dyDescent="0.2">
      <c r="A122" s="239"/>
      <c r="B122" s="240"/>
      <c r="C122" s="428"/>
      <c r="D122" s="429"/>
      <c r="E122" s="325"/>
      <c r="F122" s="324"/>
      <c r="G122" s="271"/>
    </row>
    <row r="123" spans="1:17" s="190" customFormat="1" ht="13.5" thickBot="1" x14ac:dyDescent="0.25">
      <c r="G123" s="272"/>
      <c r="K123" s="198"/>
      <c r="L123" s="198"/>
      <c r="M123" s="198"/>
      <c r="N123" s="198"/>
      <c r="O123" s="198"/>
      <c r="P123" s="198"/>
      <c r="Q123" s="198"/>
    </row>
    <row r="124" spans="1:17" s="198" customFormat="1" ht="13.5" thickBot="1" x14ac:dyDescent="0.25">
      <c r="A124" s="190"/>
      <c r="B124" s="190"/>
      <c r="C124" s="221" t="s">
        <v>228</v>
      </c>
      <c r="D124" s="222"/>
      <c r="E124" s="222"/>
      <c r="F124" s="222"/>
      <c r="G124" s="266">
        <f>SUM(G120:G122)</f>
        <v>0</v>
      </c>
      <c r="H124" s="278" t="s">
        <v>298</v>
      </c>
      <c r="I124" s="279"/>
    </row>
    <row r="125" spans="1:17" s="198" customFormat="1" ht="13.5" thickBot="1" x14ac:dyDescent="0.25">
      <c r="A125" s="276"/>
      <c r="B125" s="276"/>
      <c r="C125" s="277"/>
      <c r="H125" s="285">
        <f ca="1">NOW()</f>
        <v>45048.44266724537</v>
      </c>
      <c r="I125" s="279"/>
    </row>
    <row r="126" spans="1:17" s="198" customFormat="1" ht="13.5" customHeight="1" thickBot="1" x14ac:dyDescent="0.25">
      <c r="A126" s="276"/>
      <c r="B126" s="280" t="s">
        <v>229</v>
      </c>
      <c r="C126" s="281"/>
      <c r="D126" s="282"/>
      <c r="E126" s="283"/>
      <c r="F126" s="283"/>
      <c r="G126" s="284">
        <f>I38+G57+G63+G51+G70+G75+G45+G82+G89+G96+G103+G110+G117+G124</f>
        <v>0</v>
      </c>
      <c r="H126" s="197"/>
      <c r="K126" s="286"/>
      <c r="L126" s="286"/>
      <c r="M126" s="286"/>
      <c r="N126" s="286"/>
      <c r="O126" s="286"/>
      <c r="P126" s="286"/>
      <c r="Q126" s="286"/>
    </row>
    <row r="127" spans="1:17" s="286" customFormat="1" ht="23.25" x14ac:dyDescent="0.2">
      <c r="A127" s="198"/>
      <c r="B127" s="276"/>
      <c r="C127" s="198"/>
      <c r="D127" s="198"/>
      <c r="E127" s="277"/>
      <c r="F127" s="198"/>
      <c r="G127" s="277"/>
      <c r="H127" s="290"/>
      <c r="I127" s="289"/>
      <c r="K127" s="198"/>
      <c r="L127" s="198"/>
      <c r="M127" s="198"/>
      <c r="N127" s="198"/>
      <c r="O127" s="198"/>
      <c r="P127" s="198"/>
      <c r="Q127" s="198"/>
    </row>
    <row r="128" spans="1:17" s="198" customFormat="1" ht="12" customHeight="1" x14ac:dyDescent="0.2">
      <c r="A128" s="287" t="s">
        <v>230</v>
      </c>
      <c r="B128" s="287"/>
      <c r="C128" s="288"/>
      <c r="D128" s="289"/>
      <c r="E128" s="288"/>
      <c r="F128" s="289"/>
      <c r="G128" s="288"/>
      <c r="H128" s="197"/>
    </row>
    <row r="129" customFormat="1" x14ac:dyDescent="0.2"/>
    <row r="130" customFormat="1" x14ac:dyDescent="0.2"/>
    <row r="131" customFormat="1" x14ac:dyDescent="0.2"/>
    <row r="132" customFormat="1" x14ac:dyDescent="0.2"/>
    <row r="133" customFormat="1" x14ac:dyDescent="0.2"/>
    <row r="134" customFormat="1" x14ac:dyDescent="0.2"/>
    <row r="135" customFormat="1" x14ac:dyDescent="0.2"/>
    <row r="136" customFormat="1" x14ac:dyDescent="0.2"/>
    <row r="137" customFormat="1" x14ac:dyDescent="0.2"/>
    <row r="138" customFormat="1" x14ac:dyDescent="0.2"/>
    <row r="139" customFormat="1" x14ac:dyDescent="0.2"/>
    <row r="140" customFormat="1" x14ac:dyDescent="0.2"/>
    <row r="141" customFormat="1" x14ac:dyDescent="0.2"/>
    <row r="142" customFormat="1" x14ac:dyDescent="0.2"/>
    <row r="143" customFormat="1" x14ac:dyDescent="0.2"/>
    <row r="144" customFormat="1" x14ac:dyDescent="0.2"/>
    <row r="145" customFormat="1" x14ac:dyDescent="0.2"/>
    <row r="146" customFormat="1" x14ac:dyDescent="0.2"/>
    <row r="147" customFormat="1" x14ac:dyDescent="0.2"/>
    <row r="148" customFormat="1" x14ac:dyDescent="0.2"/>
    <row r="149" customFormat="1" x14ac:dyDescent="0.2"/>
    <row r="150" customFormat="1" x14ac:dyDescent="0.2"/>
    <row r="151" customFormat="1" x14ac:dyDescent="0.2"/>
    <row r="152" customFormat="1" x14ac:dyDescent="0.2"/>
    <row r="153" customFormat="1" x14ac:dyDescent="0.2"/>
    <row r="154" customFormat="1" x14ac:dyDescent="0.2"/>
    <row r="155" customFormat="1" x14ac:dyDescent="0.2"/>
    <row r="156" customFormat="1" x14ac:dyDescent="0.2"/>
    <row r="157" customFormat="1" x14ac:dyDescent="0.2"/>
    <row r="158" customFormat="1" x14ac:dyDescent="0.2"/>
    <row r="159" customFormat="1" x14ac:dyDescent="0.2"/>
    <row r="160" customFormat="1" x14ac:dyDescent="0.2"/>
    <row r="161" customFormat="1" x14ac:dyDescent="0.2"/>
    <row r="162" customFormat="1" x14ac:dyDescent="0.2"/>
    <row r="163" customFormat="1" x14ac:dyDescent="0.2"/>
    <row r="164" customFormat="1" x14ac:dyDescent="0.2"/>
    <row r="165" customFormat="1" x14ac:dyDescent="0.2"/>
    <row r="166" customFormat="1" x14ac:dyDescent="0.2"/>
    <row r="167" customFormat="1" x14ac:dyDescent="0.2"/>
    <row r="168" customFormat="1" x14ac:dyDescent="0.2"/>
    <row r="169" customFormat="1" x14ac:dyDescent="0.2"/>
    <row r="170" customFormat="1" x14ac:dyDescent="0.2"/>
    <row r="171" customFormat="1" x14ac:dyDescent="0.2"/>
    <row r="172" customFormat="1" x14ac:dyDescent="0.2"/>
    <row r="173" customFormat="1" x14ac:dyDescent="0.2"/>
    <row r="174" customFormat="1" x14ac:dyDescent="0.2"/>
    <row r="175" customFormat="1" x14ac:dyDescent="0.2"/>
    <row r="176" customFormat="1" x14ac:dyDescent="0.2"/>
    <row r="177" customFormat="1" x14ac:dyDescent="0.2"/>
    <row r="178" customFormat="1" x14ac:dyDescent="0.2"/>
    <row r="179" customFormat="1" x14ac:dyDescent="0.2"/>
    <row r="180" customFormat="1" x14ac:dyDescent="0.2"/>
    <row r="181" customFormat="1" x14ac:dyDescent="0.2"/>
    <row r="182" customFormat="1" x14ac:dyDescent="0.2"/>
    <row r="183" customFormat="1" ht="11.25" customHeight="1" x14ac:dyDescent="0.2"/>
    <row r="184" customFormat="1" x14ac:dyDescent="0.2"/>
    <row r="185" customFormat="1" x14ac:dyDescent="0.2"/>
    <row r="186" customFormat="1" x14ac:dyDescent="0.2"/>
    <row r="187" customFormat="1" x14ac:dyDescent="0.2"/>
    <row r="188" customFormat="1" x14ac:dyDescent="0.2"/>
    <row r="189" customFormat="1" x14ac:dyDescent="0.2"/>
    <row r="190" customFormat="1" x14ac:dyDescent="0.2"/>
    <row r="191" customFormat="1" x14ac:dyDescent="0.2"/>
    <row r="192" customFormat="1" x14ac:dyDescent="0.2"/>
    <row r="193" customFormat="1" x14ac:dyDescent="0.2"/>
    <row r="194" customFormat="1" x14ac:dyDescent="0.2"/>
    <row r="195" customFormat="1" x14ac:dyDescent="0.2"/>
    <row r="196" customFormat="1" x14ac:dyDescent="0.2"/>
    <row r="197" customFormat="1" x14ac:dyDescent="0.2"/>
    <row r="198" customFormat="1" x14ac:dyDescent="0.2"/>
    <row r="199" customFormat="1" x14ac:dyDescent="0.2"/>
    <row r="200" customFormat="1" x14ac:dyDescent="0.2"/>
    <row r="201" customFormat="1" x14ac:dyDescent="0.2"/>
    <row r="202" customFormat="1" x14ac:dyDescent="0.2"/>
    <row r="203" customFormat="1" x14ac:dyDescent="0.2"/>
    <row r="204" customFormat="1" x14ac:dyDescent="0.2"/>
    <row r="205" customFormat="1" x14ac:dyDescent="0.2"/>
    <row r="206" customFormat="1" x14ac:dyDescent="0.2"/>
    <row r="207" customFormat="1" x14ac:dyDescent="0.2"/>
    <row r="208" customFormat="1" x14ac:dyDescent="0.2"/>
    <row r="209" customFormat="1" x14ac:dyDescent="0.2"/>
    <row r="210" customFormat="1" x14ac:dyDescent="0.2"/>
    <row r="211" customFormat="1" x14ac:dyDescent="0.2"/>
    <row r="212" customFormat="1" x14ac:dyDescent="0.2"/>
    <row r="213" customFormat="1" x14ac:dyDescent="0.2"/>
    <row r="214" customFormat="1" x14ac:dyDescent="0.2"/>
    <row r="215" customFormat="1" x14ac:dyDescent="0.2"/>
    <row r="216" customFormat="1" x14ac:dyDescent="0.2"/>
    <row r="217" customFormat="1" x14ac:dyDescent="0.2"/>
    <row r="218" customFormat="1" x14ac:dyDescent="0.2"/>
    <row r="219" customFormat="1" x14ac:dyDescent="0.2"/>
    <row r="220" customFormat="1" x14ac:dyDescent="0.2"/>
    <row r="221" customFormat="1" x14ac:dyDescent="0.2"/>
    <row r="222" customFormat="1" x14ac:dyDescent="0.2"/>
    <row r="223" customFormat="1" x14ac:dyDescent="0.2"/>
    <row r="224" customFormat="1" x14ac:dyDescent="0.2"/>
    <row r="225" customFormat="1" x14ac:dyDescent="0.2"/>
    <row r="226" customFormat="1" x14ac:dyDescent="0.2"/>
    <row r="227" customFormat="1" x14ac:dyDescent="0.2"/>
    <row r="228" customFormat="1" x14ac:dyDescent="0.2"/>
    <row r="229" customFormat="1" x14ac:dyDescent="0.2"/>
    <row r="230" customFormat="1" x14ac:dyDescent="0.2"/>
    <row r="231" customFormat="1" x14ac:dyDescent="0.2"/>
    <row r="232" customFormat="1" x14ac:dyDescent="0.2"/>
    <row r="233" customFormat="1" x14ac:dyDescent="0.2"/>
    <row r="234" customFormat="1" x14ac:dyDescent="0.2"/>
    <row r="235" customFormat="1" x14ac:dyDescent="0.2"/>
    <row r="236" customFormat="1" x14ac:dyDescent="0.2"/>
    <row r="237" customFormat="1" x14ac:dyDescent="0.2"/>
    <row r="238" customFormat="1" x14ac:dyDescent="0.2"/>
    <row r="239" customFormat="1" x14ac:dyDescent="0.2"/>
    <row r="240" customFormat="1" x14ac:dyDescent="0.2"/>
    <row r="241" customFormat="1" x14ac:dyDescent="0.2"/>
    <row r="242" customFormat="1" x14ac:dyDescent="0.2"/>
    <row r="243" customFormat="1" x14ac:dyDescent="0.2"/>
    <row r="244" customFormat="1" x14ac:dyDescent="0.2"/>
    <row r="245" customFormat="1" x14ac:dyDescent="0.2"/>
    <row r="246" customFormat="1" x14ac:dyDescent="0.2"/>
    <row r="247" customFormat="1" x14ac:dyDescent="0.2"/>
    <row r="248" customFormat="1" x14ac:dyDescent="0.2"/>
    <row r="249" customFormat="1" x14ac:dyDescent="0.2"/>
    <row r="250" customFormat="1" x14ac:dyDescent="0.2"/>
    <row r="251" customFormat="1" x14ac:dyDescent="0.2"/>
    <row r="252" customFormat="1" x14ac:dyDescent="0.2"/>
    <row r="253" customFormat="1" x14ac:dyDescent="0.2"/>
    <row r="254" customFormat="1" x14ac:dyDescent="0.2"/>
    <row r="255" customFormat="1" x14ac:dyDescent="0.2"/>
    <row r="256" customFormat="1" x14ac:dyDescent="0.2"/>
    <row r="257" customFormat="1" x14ac:dyDescent="0.2"/>
    <row r="258" customFormat="1" x14ac:dyDescent="0.2"/>
    <row r="259" customFormat="1" x14ac:dyDescent="0.2"/>
    <row r="260" customFormat="1" x14ac:dyDescent="0.2"/>
    <row r="261" customFormat="1" x14ac:dyDescent="0.2"/>
    <row r="262" customFormat="1" x14ac:dyDescent="0.2"/>
    <row r="263" customFormat="1" x14ac:dyDescent="0.2"/>
    <row r="264" customFormat="1" x14ac:dyDescent="0.2"/>
    <row r="265" customFormat="1" x14ac:dyDescent="0.2"/>
    <row r="266" customFormat="1" x14ac:dyDescent="0.2"/>
    <row r="267" customFormat="1" x14ac:dyDescent="0.2"/>
    <row r="268" customFormat="1" x14ac:dyDescent="0.2"/>
    <row r="269" customFormat="1" x14ac:dyDescent="0.2"/>
    <row r="270" customFormat="1" x14ac:dyDescent="0.2"/>
    <row r="271" customFormat="1" x14ac:dyDescent="0.2"/>
    <row r="272" customFormat="1" x14ac:dyDescent="0.2"/>
    <row r="273" customFormat="1" x14ac:dyDescent="0.2"/>
    <row r="274" customFormat="1" x14ac:dyDescent="0.2"/>
    <row r="275" customFormat="1" x14ac:dyDescent="0.2"/>
    <row r="276" customFormat="1" x14ac:dyDescent="0.2"/>
    <row r="277" customFormat="1" x14ac:dyDescent="0.2"/>
    <row r="278" customFormat="1" x14ac:dyDescent="0.2"/>
    <row r="279" customFormat="1" x14ac:dyDescent="0.2"/>
    <row r="280" customFormat="1" x14ac:dyDescent="0.2"/>
    <row r="281" customFormat="1" x14ac:dyDescent="0.2"/>
    <row r="282" customFormat="1" x14ac:dyDescent="0.2"/>
    <row r="283" customFormat="1" x14ac:dyDescent="0.2"/>
    <row r="284" customFormat="1" x14ac:dyDescent="0.2"/>
    <row r="285" customFormat="1" x14ac:dyDescent="0.2"/>
    <row r="286" customFormat="1" x14ac:dyDescent="0.2"/>
    <row r="287" customFormat="1" x14ac:dyDescent="0.2"/>
    <row r="288" customFormat="1" x14ac:dyDescent="0.2"/>
    <row r="289" customFormat="1" x14ac:dyDescent="0.2"/>
    <row r="290" customFormat="1" x14ac:dyDescent="0.2"/>
    <row r="291" customFormat="1" x14ac:dyDescent="0.2"/>
    <row r="292" customFormat="1" x14ac:dyDescent="0.2"/>
    <row r="293" customFormat="1" x14ac:dyDescent="0.2"/>
    <row r="294" customFormat="1" x14ac:dyDescent="0.2"/>
    <row r="295" customFormat="1" x14ac:dyDescent="0.2"/>
    <row r="296" customFormat="1" x14ac:dyDescent="0.2"/>
    <row r="297" customFormat="1" x14ac:dyDescent="0.2"/>
    <row r="298" customFormat="1" x14ac:dyDescent="0.2"/>
    <row r="299" customFormat="1" x14ac:dyDescent="0.2"/>
    <row r="300" customFormat="1" x14ac:dyDescent="0.2"/>
    <row r="301" customFormat="1" x14ac:dyDescent="0.2"/>
    <row r="302" customFormat="1" x14ac:dyDescent="0.2"/>
    <row r="303" customFormat="1" x14ac:dyDescent="0.2"/>
    <row r="304" customFormat="1" x14ac:dyDescent="0.2"/>
    <row r="305" customFormat="1" x14ac:dyDescent="0.2"/>
    <row r="306" customFormat="1" x14ac:dyDescent="0.2"/>
    <row r="307" customFormat="1" x14ac:dyDescent="0.2"/>
    <row r="308" customFormat="1" x14ac:dyDescent="0.2"/>
    <row r="309" customFormat="1" x14ac:dyDescent="0.2"/>
    <row r="310" customFormat="1" x14ac:dyDescent="0.2"/>
    <row r="311" customFormat="1" x14ac:dyDescent="0.2"/>
    <row r="312" customFormat="1" x14ac:dyDescent="0.2"/>
    <row r="313" customFormat="1" x14ac:dyDescent="0.2"/>
    <row r="314" customFormat="1" x14ac:dyDescent="0.2"/>
  </sheetData>
  <phoneticPr fontId="0" type="noConversion"/>
  <dataValidations xWindow="101" yWindow="563" count="9">
    <dataValidation type="list" allowBlank="1" showInputMessage="1" showErrorMessage="1" sqref="H48:H49 H60:H61 H54:H55" xr:uid="{24EFE1A9-B333-46AE-90E3-501EB50C7AF5}">
      <formula1>"Yes, No"</formula1>
    </dataValidation>
    <dataValidation type="list" allowBlank="1" showInputMessage="1" showErrorMessage="1" sqref="C7:C36" xr:uid="{E99CBED4-F6D1-4C42-8512-049D7A3B218C}">
      <formula1>"A,R,C"</formula1>
    </dataValidation>
    <dataValidation type="list" errorStyle="warning" allowBlank="1" showInputMessage="1" showErrorMessage="1" errorTitle="Warning" error="This Position is not part of the standard list Select Yes to continue." sqref="F7:F36" xr:uid="{194CA778-40DC-4A7B-B153-D6D670422931}">
      <formula1>Duty_List</formula1>
    </dataValidation>
    <dataValidation type="list" allowBlank="1" showInputMessage="1" showErrorMessage="1" sqref="E7:E36" xr:uid="{4D6040C1-F6E4-4C66-85D5-24571BE796DC}">
      <formula1>Paygrade</formula1>
    </dataValidation>
    <dataValidation type="list" allowBlank="1" showInputMessage="1" showErrorMessage="1" prompt="click on arrow for a drop down list" sqref="A66:A68" xr:uid="{1CEC67FB-6CAE-44C3-8A06-1FABFAA23F10}">
      <formula1>Equip_List</formula1>
    </dataValidation>
    <dataValidation type="list" allowBlank="1" showInputMessage="1" showErrorMessage="1" prompt="click on arrow for a drop down list" sqref="A60:A61" xr:uid="{6DA671E5-1467-4D75-9E24-D82E72450B02}">
      <formula1>Cutter_Type</formula1>
    </dataValidation>
    <dataValidation type="list" allowBlank="1" showInputMessage="1" showErrorMessage="1" prompt="click on arrow for a drop down list" sqref="A54:A55" xr:uid="{24DBA40D-A204-4FEC-A47A-054062DCBFEA}">
      <formula1>Boat_Type</formula1>
    </dataValidation>
    <dataValidation type="list" allowBlank="1" showInputMessage="1" showErrorMessage="1" sqref="A48:A49" xr:uid="{B713587A-AF5E-46E9-882E-CA6252B5AA03}">
      <formula1>Air_Type</formula1>
    </dataValidation>
    <dataValidation type="list" allowBlank="1" showInputMessage="1" showErrorMessage="1" sqref="A41:A43" xr:uid="{7D32C5F2-78FA-49FE-935F-FB878A114EAE}">
      <formula1>Vehicle_Type</formula1>
    </dataValidation>
  </dataValidations>
  <pageMargins left="0.7" right="0.7" top="0.75" bottom="0.75" header="0.3" footer="0.3"/>
  <pageSetup scale="74" fitToHeight="0"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A1:R310"/>
  <sheetViews>
    <sheetView showGridLines="0" zoomScaleNormal="100" workbookViewId="0"/>
  </sheetViews>
  <sheetFormatPr defaultColWidth="9.140625" defaultRowHeight="12.75" x14ac:dyDescent="0.2"/>
  <cols>
    <col min="1" max="1" width="24.7109375" style="6" customWidth="1"/>
    <col min="2" max="2" width="15.28515625" style="5" bestFit="1" customWidth="1"/>
    <col min="3" max="3" width="8" style="6" customWidth="1"/>
    <col min="4" max="4" width="16.28515625" style="6" customWidth="1"/>
    <col min="5" max="5" width="8.7109375" style="6" bestFit="1" customWidth="1"/>
    <col min="6" max="6" width="12.7109375" style="6" customWidth="1"/>
    <col min="7" max="7" width="12" style="6" customWidth="1"/>
    <col min="8" max="8" width="12.7109375" style="6" customWidth="1"/>
    <col min="9" max="9" width="12.7109375" style="5" customWidth="1"/>
    <col min="10" max="16384" width="9.140625" style="5"/>
  </cols>
  <sheetData>
    <row r="1" spans="1:10" x14ac:dyDescent="0.2">
      <c r="A1" s="72" t="s">
        <v>119</v>
      </c>
      <c r="B1" s="85" t="str">
        <f>'Daily Summary'!J2</f>
        <v>UCGPXXXXXX</v>
      </c>
      <c r="D1" s="5"/>
      <c r="F1" s="12" t="s">
        <v>259</v>
      </c>
      <c r="G1" s="87" t="str">
        <f>'Daily Summary'!A1</f>
        <v>F/V StillaFloat</v>
      </c>
    </row>
    <row r="2" spans="1:10" x14ac:dyDescent="0.2">
      <c r="A2" s="30"/>
      <c r="B2" s="30"/>
      <c r="C2" s="30"/>
      <c r="D2" s="5"/>
      <c r="E2" s="30"/>
      <c r="F2" s="5"/>
      <c r="G2" s="30"/>
      <c r="H2" s="5"/>
    </row>
    <row r="3" spans="1:10" x14ac:dyDescent="0.2">
      <c r="A3" s="30"/>
      <c r="B3" s="30"/>
      <c r="C3" s="30"/>
      <c r="D3" s="5"/>
      <c r="E3" s="30"/>
      <c r="F3" s="5"/>
      <c r="G3" s="30"/>
      <c r="H3" s="5"/>
    </row>
    <row r="4" spans="1:10" ht="13.5" thickBot="1" x14ac:dyDescent="0.25">
      <c r="A4" s="12" t="s">
        <v>188</v>
      </c>
      <c r="B4" s="86">
        <f>'day4'!B4+1</f>
        <v>45204</v>
      </c>
      <c r="C4" s="30"/>
      <c r="D4" s="44"/>
      <c r="E4" s="44"/>
      <c r="F4" s="12" t="s">
        <v>311</v>
      </c>
      <c r="G4" s="70"/>
      <c r="H4" s="70"/>
      <c r="I4" s="74"/>
    </row>
    <row r="5" spans="1:10" ht="13.5" thickBot="1" x14ac:dyDescent="0.25">
      <c r="A5" s="12"/>
      <c r="B5" s="41"/>
      <c r="C5" s="30"/>
      <c r="D5" s="12"/>
      <c r="E5" s="12"/>
      <c r="F5" s="12"/>
      <c r="G5" s="40"/>
      <c r="H5" s="40"/>
      <c r="I5" s="40"/>
    </row>
    <row r="6" spans="1:10" s="190" customFormat="1" ht="11.25" x14ac:dyDescent="0.2">
      <c r="A6" s="185" t="s">
        <v>190</v>
      </c>
      <c r="B6" s="187" t="s">
        <v>236</v>
      </c>
      <c r="C6" s="187" t="s">
        <v>189</v>
      </c>
      <c r="D6" s="187" t="s">
        <v>191</v>
      </c>
      <c r="E6" s="187" t="s">
        <v>235</v>
      </c>
      <c r="F6" s="187" t="s">
        <v>192</v>
      </c>
      <c r="G6" s="187" t="s">
        <v>233</v>
      </c>
      <c r="H6" s="187" t="s">
        <v>234</v>
      </c>
      <c r="I6" s="264" t="s">
        <v>193</v>
      </c>
      <c r="J6" s="206"/>
    </row>
    <row r="7" spans="1:10" s="190" customFormat="1" ht="11.25" x14ac:dyDescent="0.2">
      <c r="A7" s="309" t="s">
        <v>409</v>
      </c>
      <c r="B7" s="310"/>
      <c r="C7" s="310"/>
      <c r="D7" s="208" t="s">
        <v>258</v>
      </c>
      <c r="E7" s="311" t="s">
        <v>30</v>
      </c>
      <c r="F7" s="210"/>
      <c r="G7" s="312">
        <v>0</v>
      </c>
      <c r="H7" s="313">
        <f>INDEX(Personnel[],MATCH(E7,Paygrade,0),2)</f>
        <v>38</v>
      </c>
      <c r="I7" s="314">
        <f>(G7*H7)</f>
        <v>0</v>
      </c>
    </row>
    <row r="8" spans="1:10" s="190" customFormat="1" ht="11.25" x14ac:dyDescent="0.2">
      <c r="A8" s="309" t="s">
        <v>409</v>
      </c>
      <c r="B8" s="207"/>
      <c r="C8" s="310"/>
      <c r="D8" s="208" t="s">
        <v>258</v>
      </c>
      <c r="E8" s="209" t="s">
        <v>32</v>
      </c>
      <c r="F8" s="210"/>
      <c r="G8" s="210">
        <v>0</v>
      </c>
      <c r="H8" s="313">
        <f>INDEX(Personnel[],MATCH(E8,Paygrade,0),2)</f>
        <v>52</v>
      </c>
      <c r="I8" s="212">
        <f t="shared" ref="I8:I36" si="0">(G8*H8)</f>
        <v>0</v>
      </c>
    </row>
    <row r="9" spans="1:10" s="190" customFormat="1" ht="11.25" x14ac:dyDescent="0.2">
      <c r="A9" s="309" t="s">
        <v>409</v>
      </c>
      <c r="B9" s="207"/>
      <c r="C9" s="310"/>
      <c r="D9" s="208" t="s">
        <v>258</v>
      </c>
      <c r="E9" s="209" t="s">
        <v>34</v>
      </c>
      <c r="F9" s="210"/>
      <c r="G9" s="210">
        <v>0</v>
      </c>
      <c r="H9" s="313">
        <f>INDEX(Personnel[],MATCH(E9,Paygrade,0),2)</f>
        <v>58</v>
      </c>
      <c r="I9" s="212">
        <f t="shared" si="0"/>
        <v>0</v>
      </c>
    </row>
    <row r="10" spans="1:10" s="190" customFormat="1" ht="11.25" x14ac:dyDescent="0.2">
      <c r="A10" s="309" t="s">
        <v>409</v>
      </c>
      <c r="B10" s="207"/>
      <c r="C10" s="310"/>
      <c r="D10" s="208" t="s">
        <v>258</v>
      </c>
      <c r="E10" s="209" t="s">
        <v>36</v>
      </c>
      <c r="F10" s="210"/>
      <c r="G10" s="210">
        <v>0</v>
      </c>
      <c r="H10" s="313">
        <f>INDEX(Personnel[],MATCH(E10,Paygrade,0),2)</f>
        <v>72</v>
      </c>
      <c r="I10" s="212">
        <f t="shared" si="0"/>
        <v>0</v>
      </c>
    </row>
    <row r="11" spans="1:10" s="190" customFormat="1" ht="11.25" x14ac:dyDescent="0.2">
      <c r="A11" s="309" t="s">
        <v>409</v>
      </c>
      <c r="B11" s="207"/>
      <c r="C11" s="310"/>
      <c r="D11" s="208" t="s">
        <v>258</v>
      </c>
      <c r="E11" s="209" t="s">
        <v>38</v>
      </c>
      <c r="F11" s="210"/>
      <c r="G11" s="210">
        <v>0</v>
      </c>
      <c r="H11" s="313">
        <f>INDEX(Personnel[],MATCH(E11,Paygrade,0),2)</f>
        <v>87</v>
      </c>
      <c r="I11" s="212">
        <f t="shared" si="0"/>
        <v>0</v>
      </c>
    </row>
    <row r="12" spans="1:10" s="190" customFormat="1" ht="11.25" x14ac:dyDescent="0.2">
      <c r="A12" s="309" t="s">
        <v>409</v>
      </c>
      <c r="B12" s="207"/>
      <c r="C12" s="310"/>
      <c r="D12" s="208" t="s">
        <v>258</v>
      </c>
      <c r="E12" s="209" t="s">
        <v>40</v>
      </c>
      <c r="F12" s="210"/>
      <c r="G12" s="210">
        <v>0</v>
      </c>
      <c r="H12" s="313">
        <f>INDEX(Personnel[],MATCH(E12,Paygrade,0),2)</f>
        <v>100</v>
      </c>
      <c r="I12" s="212">
        <f t="shared" si="0"/>
        <v>0</v>
      </c>
    </row>
    <row r="13" spans="1:10" s="190" customFormat="1" ht="11.25" x14ac:dyDescent="0.2">
      <c r="A13" s="309" t="s">
        <v>409</v>
      </c>
      <c r="B13" s="207"/>
      <c r="C13" s="310"/>
      <c r="D13" s="208" t="s">
        <v>258</v>
      </c>
      <c r="E13" s="209" t="s">
        <v>41</v>
      </c>
      <c r="F13" s="210"/>
      <c r="G13" s="210">
        <v>0</v>
      </c>
      <c r="H13" s="313">
        <f>INDEX(Personnel[],MATCH(E13,Paygrade,0),2)</f>
        <v>112</v>
      </c>
      <c r="I13" s="212">
        <f t="shared" si="0"/>
        <v>0</v>
      </c>
    </row>
    <row r="14" spans="1:10" s="190" customFormat="1" ht="11.25" x14ac:dyDescent="0.2">
      <c r="A14" s="309" t="s">
        <v>409</v>
      </c>
      <c r="B14" s="207"/>
      <c r="C14" s="310"/>
      <c r="D14" s="208" t="s">
        <v>258</v>
      </c>
      <c r="E14" s="209" t="s">
        <v>42</v>
      </c>
      <c r="F14" s="210"/>
      <c r="G14" s="210">
        <v>0</v>
      </c>
      <c r="H14" s="313">
        <f>INDEX(Personnel[],MATCH(E14,Paygrade,0),2)</f>
        <v>123</v>
      </c>
      <c r="I14" s="212">
        <f t="shared" si="0"/>
        <v>0</v>
      </c>
    </row>
    <row r="15" spans="1:10" s="190" customFormat="1" ht="11.25" x14ac:dyDescent="0.2">
      <c r="A15" s="309" t="s">
        <v>409</v>
      </c>
      <c r="B15" s="207"/>
      <c r="C15" s="310"/>
      <c r="D15" s="208" t="s">
        <v>258</v>
      </c>
      <c r="E15" s="209" t="s">
        <v>43</v>
      </c>
      <c r="F15" s="210"/>
      <c r="G15" s="210">
        <v>0</v>
      </c>
      <c r="H15" s="313">
        <f>INDEX(Personnel[],MATCH(E15,Paygrade,0),2)</f>
        <v>141</v>
      </c>
      <c r="I15" s="212">
        <f t="shared" si="0"/>
        <v>0</v>
      </c>
    </row>
    <row r="16" spans="1:10" s="190" customFormat="1" ht="11.25" x14ac:dyDescent="0.2">
      <c r="A16" s="309" t="s">
        <v>409</v>
      </c>
      <c r="B16" s="207"/>
      <c r="C16" s="310"/>
      <c r="D16" s="208" t="s">
        <v>258</v>
      </c>
      <c r="E16" s="209" t="s">
        <v>44</v>
      </c>
      <c r="F16" s="210"/>
      <c r="G16" s="210">
        <v>0</v>
      </c>
      <c r="H16" s="313">
        <f>INDEX(Personnel[],MATCH(E16,Paygrade,0),2)</f>
        <v>172</v>
      </c>
      <c r="I16" s="212">
        <f t="shared" si="0"/>
        <v>0</v>
      </c>
    </row>
    <row r="17" spans="1:9" s="190" customFormat="1" ht="11.25" x14ac:dyDescent="0.2">
      <c r="A17" s="309" t="s">
        <v>409</v>
      </c>
      <c r="B17" s="207"/>
      <c r="C17" s="310"/>
      <c r="D17" s="208" t="s">
        <v>258</v>
      </c>
      <c r="E17" s="209" t="s">
        <v>9</v>
      </c>
      <c r="F17" s="210"/>
      <c r="G17" s="210">
        <v>0</v>
      </c>
      <c r="H17" s="313">
        <f>INDEX(Personnel[],MATCH(E17,Paygrade,0),2)</f>
        <v>91</v>
      </c>
      <c r="I17" s="212">
        <f t="shared" si="0"/>
        <v>0</v>
      </c>
    </row>
    <row r="18" spans="1:9" s="190" customFormat="1" ht="11.25" x14ac:dyDescent="0.2">
      <c r="A18" s="309" t="s">
        <v>409</v>
      </c>
      <c r="B18" s="207"/>
      <c r="C18" s="310"/>
      <c r="D18" s="208" t="s">
        <v>258</v>
      </c>
      <c r="E18" s="209" t="s">
        <v>10</v>
      </c>
      <c r="F18" s="210"/>
      <c r="G18" s="210">
        <v>0</v>
      </c>
      <c r="H18" s="313">
        <f>INDEX(Personnel[],MATCH(E18,Paygrade,0),2)</f>
        <v>110</v>
      </c>
      <c r="I18" s="212">
        <f t="shared" si="0"/>
        <v>0</v>
      </c>
    </row>
    <row r="19" spans="1:9" s="190" customFormat="1" ht="11.25" x14ac:dyDescent="0.2">
      <c r="A19" s="309" t="s">
        <v>409</v>
      </c>
      <c r="B19" s="207"/>
      <c r="C19" s="310"/>
      <c r="D19" s="208" t="s">
        <v>258</v>
      </c>
      <c r="E19" s="209" t="s">
        <v>12</v>
      </c>
      <c r="F19" s="210"/>
      <c r="G19" s="210">
        <v>0</v>
      </c>
      <c r="H19" s="313">
        <f>INDEX(Personnel[],MATCH(E19,Paygrade,0),2)</f>
        <v>135</v>
      </c>
      <c r="I19" s="212">
        <f t="shared" si="0"/>
        <v>0</v>
      </c>
    </row>
    <row r="20" spans="1:9" s="190" customFormat="1" ht="11.25" x14ac:dyDescent="0.2">
      <c r="A20" s="309" t="s">
        <v>409</v>
      </c>
      <c r="B20" s="207"/>
      <c r="C20" s="310"/>
      <c r="D20" s="208" t="s">
        <v>258</v>
      </c>
      <c r="E20" s="209" t="s">
        <v>14</v>
      </c>
      <c r="F20" s="210"/>
      <c r="G20" s="210">
        <v>0</v>
      </c>
      <c r="H20" s="313">
        <f>INDEX(Personnel[],MATCH(E20,Paygrade,0),2)</f>
        <v>161</v>
      </c>
      <c r="I20" s="212">
        <f t="shared" si="0"/>
        <v>0</v>
      </c>
    </row>
    <row r="21" spans="1:9" s="190" customFormat="1" ht="11.25" x14ac:dyDescent="0.2">
      <c r="A21" s="309" t="s">
        <v>409</v>
      </c>
      <c r="B21" s="207"/>
      <c r="C21" s="310"/>
      <c r="D21" s="208" t="s">
        <v>258</v>
      </c>
      <c r="E21" s="209" t="s">
        <v>15</v>
      </c>
      <c r="F21" s="210"/>
      <c r="G21" s="210">
        <v>0</v>
      </c>
      <c r="H21" s="313">
        <f>INDEX(Personnel[],MATCH(E21,Paygrade,0),2)</f>
        <v>179</v>
      </c>
      <c r="I21" s="212">
        <f t="shared" si="0"/>
        <v>0</v>
      </c>
    </row>
    <row r="22" spans="1:9" s="190" customFormat="1" ht="11.25" x14ac:dyDescent="0.2">
      <c r="A22" s="309" t="s">
        <v>409</v>
      </c>
      <c r="B22" s="207"/>
      <c r="C22" s="310"/>
      <c r="D22" s="208" t="s">
        <v>258</v>
      </c>
      <c r="E22" s="209" t="s">
        <v>16</v>
      </c>
      <c r="F22" s="210"/>
      <c r="G22" s="210">
        <v>0</v>
      </c>
      <c r="H22" s="313">
        <f>INDEX(Personnel[],MATCH(E22,Paygrade,0),2)</f>
        <v>208</v>
      </c>
      <c r="I22" s="212">
        <f t="shared" si="0"/>
        <v>0</v>
      </c>
    </row>
    <row r="23" spans="1:9" s="190" customFormat="1" ht="11.25" x14ac:dyDescent="0.2">
      <c r="A23" s="309" t="s">
        <v>409</v>
      </c>
      <c r="B23" s="207"/>
      <c r="C23" s="310"/>
      <c r="D23" s="208" t="s">
        <v>258</v>
      </c>
      <c r="E23" s="209" t="s">
        <v>17</v>
      </c>
      <c r="F23" s="210"/>
      <c r="G23" s="210">
        <v>0</v>
      </c>
      <c r="H23" s="313">
        <f>INDEX(Personnel[],MATCH(E23,Paygrade,0),2)</f>
        <v>221</v>
      </c>
      <c r="I23" s="212">
        <f t="shared" si="0"/>
        <v>0</v>
      </c>
    </row>
    <row r="24" spans="1:9" s="190" customFormat="1" ht="11.25" x14ac:dyDescent="0.2">
      <c r="A24" s="309" t="s">
        <v>409</v>
      </c>
      <c r="B24" s="207"/>
      <c r="C24" s="310"/>
      <c r="D24" s="208" t="s">
        <v>258</v>
      </c>
      <c r="E24" s="209" t="s">
        <v>18</v>
      </c>
      <c r="F24" s="210"/>
      <c r="G24" s="210">
        <v>0</v>
      </c>
      <c r="H24" s="313">
        <f>INDEX(Personnel[],MATCH(E24,Paygrade,0),2)</f>
        <v>242</v>
      </c>
      <c r="I24" s="212">
        <f t="shared" si="0"/>
        <v>0</v>
      </c>
    </row>
    <row r="25" spans="1:9" s="190" customFormat="1" ht="11.25" x14ac:dyDescent="0.2">
      <c r="A25" s="309" t="s">
        <v>409</v>
      </c>
      <c r="B25" s="207"/>
      <c r="C25" s="310"/>
      <c r="D25" s="208" t="s">
        <v>258</v>
      </c>
      <c r="E25" s="209" t="s">
        <v>19</v>
      </c>
      <c r="F25" s="210"/>
      <c r="G25" s="210">
        <v>0</v>
      </c>
      <c r="H25" s="313">
        <f>INDEX(Personnel[],MATCH(E25,Paygrade,0),2)</f>
        <v>265</v>
      </c>
      <c r="I25" s="212">
        <f t="shared" si="0"/>
        <v>0</v>
      </c>
    </row>
    <row r="26" spans="1:9" s="190" customFormat="1" ht="11.25" x14ac:dyDescent="0.2">
      <c r="A26" s="309" t="s">
        <v>409</v>
      </c>
      <c r="B26" s="207"/>
      <c r="C26" s="310"/>
      <c r="D26" s="208" t="s">
        <v>258</v>
      </c>
      <c r="E26" s="209" t="s">
        <v>21</v>
      </c>
      <c r="F26" s="210"/>
      <c r="G26" s="210">
        <v>0</v>
      </c>
      <c r="H26" s="313">
        <f>INDEX(Personnel[],MATCH(E26,Paygrade,0),2)</f>
        <v>263</v>
      </c>
      <c r="I26" s="212">
        <f t="shared" si="0"/>
        <v>0</v>
      </c>
    </row>
    <row r="27" spans="1:9" s="190" customFormat="1" ht="11.25" x14ac:dyDescent="0.2">
      <c r="A27" s="309" t="s">
        <v>409</v>
      </c>
      <c r="B27" s="207"/>
      <c r="C27" s="310"/>
      <c r="D27" s="208" t="s">
        <v>258</v>
      </c>
      <c r="E27" s="209" t="s">
        <v>29</v>
      </c>
      <c r="F27" s="210"/>
      <c r="G27" s="210">
        <v>0</v>
      </c>
      <c r="H27" s="313">
        <f>INDEX(Personnel[],MATCH(E27,Paygrade,0),2)</f>
        <v>122</v>
      </c>
      <c r="I27" s="212">
        <f t="shared" si="0"/>
        <v>0</v>
      </c>
    </row>
    <row r="28" spans="1:9" s="190" customFormat="1" ht="11.25" x14ac:dyDescent="0.2">
      <c r="A28" s="309" t="s">
        <v>409</v>
      </c>
      <c r="B28" s="207"/>
      <c r="C28" s="310"/>
      <c r="D28" s="208" t="s">
        <v>258</v>
      </c>
      <c r="E28" s="209" t="s">
        <v>27</v>
      </c>
      <c r="F28" s="210"/>
      <c r="G28" s="210">
        <v>0</v>
      </c>
      <c r="H28" s="313">
        <f>INDEX(Personnel[],MATCH(E28,Paygrade,0),2)</f>
        <v>136</v>
      </c>
      <c r="I28" s="212">
        <f t="shared" si="0"/>
        <v>0</v>
      </c>
    </row>
    <row r="29" spans="1:9" s="190" customFormat="1" ht="11.25" x14ac:dyDescent="0.2">
      <c r="A29" s="309" t="s">
        <v>409</v>
      </c>
      <c r="B29" s="207"/>
      <c r="C29" s="310"/>
      <c r="D29" s="208" t="s">
        <v>258</v>
      </c>
      <c r="E29" s="209" t="s">
        <v>25</v>
      </c>
      <c r="F29" s="210"/>
      <c r="G29" s="210">
        <v>0</v>
      </c>
      <c r="H29" s="313">
        <f>INDEX(Personnel[],MATCH(E29,Paygrade,0),2)</f>
        <v>154</v>
      </c>
      <c r="I29" s="212">
        <f t="shared" si="0"/>
        <v>0</v>
      </c>
    </row>
    <row r="30" spans="1:9" s="190" customFormat="1" ht="11.25" x14ac:dyDescent="0.2">
      <c r="A30" s="309" t="s">
        <v>409</v>
      </c>
      <c r="B30" s="207"/>
      <c r="C30" s="310"/>
      <c r="D30" s="208" t="s">
        <v>258</v>
      </c>
      <c r="E30" s="209" t="s">
        <v>45</v>
      </c>
      <c r="F30" s="210"/>
      <c r="G30" s="210">
        <v>0</v>
      </c>
      <c r="H30" s="313">
        <f>INDEX(Personnel[],MATCH(E30,Paygrade,0),2)</f>
        <v>35</v>
      </c>
      <c r="I30" s="212">
        <f t="shared" si="0"/>
        <v>0</v>
      </c>
    </row>
    <row r="31" spans="1:9" s="190" customFormat="1" ht="11.25" x14ac:dyDescent="0.2">
      <c r="A31" s="309" t="s">
        <v>409</v>
      </c>
      <c r="B31" s="207"/>
      <c r="C31" s="310"/>
      <c r="D31" s="208" t="s">
        <v>258</v>
      </c>
      <c r="E31" s="209" t="s">
        <v>46</v>
      </c>
      <c r="F31" s="210"/>
      <c r="G31" s="210">
        <v>0</v>
      </c>
      <c r="H31" s="313">
        <f>INDEX(Personnel[],MATCH(E31,Paygrade,0),2)</f>
        <v>38</v>
      </c>
      <c r="I31" s="212">
        <f t="shared" si="0"/>
        <v>0</v>
      </c>
    </row>
    <row r="32" spans="1:9" s="190" customFormat="1" ht="11.25" x14ac:dyDescent="0.2">
      <c r="A32" s="309" t="s">
        <v>409</v>
      </c>
      <c r="B32" s="207"/>
      <c r="C32" s="310"/>
      <c r="D32" s="208" t="s">
        <v>258</v>
      </c>
      <c r="E32" s="209" t="s">
        <v>47</v>
      </c>
      <c r="F32" s="210"/>
      <c r="G32" s="210">
        <v>0</v>
      </c>
      <c r="H32" s="313">
        <f>INDEX(Personnel[],MATCH(E32,Paygrade,0),2)</f>
        <v>44</v>
      </c>
      <c r="I32" s="212">
        <f t="shared" si="0"/>
        <v>0</v>
      </c>
    </row>
    <row r="33" spans="1:18" s="190" customFormat="1" ht="11.25" x14ac:dyDescent="0.2">
      <c r="A33" s="309" t="s">
        <v>409</v>
      </c>
      <c r="B33" s="207"/>
      <c r="C33" s="310"/>
      <c r="D33" s="208" t="s">
        <v>258</v>
      </c>
      <c r="E33" s="209" t="s">
        <v>48</v>
      </c>
      <c r="F33" s="210"/>
      <c r="G33" s="210">
        <v>0</v>
      </c>
      <c r="H33" s="313">
        <f>INDEX(Personnel[],MATCH(E33,Paygrade,0),2)</f>
        <v>47</v>
      </c>
      <c r="I33" s="212">
        <f t="shared" si="0"/>
        <v>0</v>
      </c>
    </row>
    <row r="34" spans="1:18" s="190" customFormat="1" ht="11.25" x14ac:dyDescent="0.2">
      <c r="A34" s="309" t="s">
        <v>409</v>
      </c>
      <c r="B34" s="207"/>
      <c r="C34" s="310"/>
      <c r="D34" s="208" t="s">
        <v>258</v>
      </c>
      <c r="E34" s="209" t="s">
        <v>49</v>
      </c>
      <c r="F34" s="210"/>
      <c r="G34" s="210">
        <v>0</v>
      </c>
      <c r="H34" s="313">
        <f>INDEX(Personnel[],MATCH(E34,Paygrade,0),2)</f>
        <v>53</v>
      </c>
      <c r="I34" s="212">
        <f t="shared" si="0"/>
        <v>0</v>
      </c>
    </row>
    <row r="35" spans="1:18" s="190" customFormat="1" ht="11.25" x14ac:dyDescent="0.2">
      <c r="A35" s="309" t="s">
        <v>409</v>
      </c>
      <c r="B35" s="207"/>
      <c r="C35" s="310"/>
      <c r="D35" s="208" t="s">
        <v>258</v>
      </c>
      <c r="E35" s="209" t="s">
        <v>50</v>
      </c>
      <c r="F35" s="210"/>
      <c r="G35" s="210">
        <v>0</v>
      </c>
      <c r="H35" s="313">
        <f>INDEX(Personnel[],MATCH(E35,Paygrade,0),2)</f>
        <v>61</v>
      </c>
      <c r="I35" s="212">
        <f t="shared" si="0"/>
        <v>0</v>
      </c>
    </row>
    <row r="36" spans="1:18" s="190" customFormat="1" ht="11.25" x14ac:dyDescent="0.2">
      <c r="A36" s="309" t="s">
        <v>409</v>
      </c>
      <c r="B36" s="207"/>
      <c r="C36" s="310"/>
      <c r="D36" s="208" t="s">
        <v>258</v>
      </c>
      <c r="E36" s="209" t="s">
        <v>51</v>
      </c>
      <c r="F36" s="210"/>
      <c r="G36" s="210">
        <v>0</v>
      </c>
      <c r="H36" s="313">
        <f>INDEX(Personnel[],MATCH(E36,Paygrade,0),2)</f>
        <v>62</v>
      </c>
      <c r="I36" s="212">
        <f t="shared" si="0"/>
        <v>0</v>
      </c>
    </row>
    <row r="37" spans="1:18" s="190" customFormat="1" ht="12" thickBot="1" x14ac:dyDescent="0.25">
      <c r="A37" s="213"/>
      <c r="B37" s="214"/>
      <c r="C37" s="214"/>
      <c r="D37" s="215"/>
      <c r="E37" s="216"/>
      <c r="F37" s="216"/>
      <c r="G37" s="217"/>
      <c r="H37" s="218"/>
      <c r="I37" s="219"/>
    </row>
    <row r="38" spans="1:18" s="190" customFormat="1" ht="12" thickBot="1" x14ac:dyDescent="0.25">
      <c r="A38" s="220"/>
      <c r="B38" s="220"/>
      <c r="C38" s="221" t="s">
        <v>194</v>
      </c>
      <c r="D38" s="222"/>
      <c r="E38" s="222"/>
      <c r="F38" s="222"/>
      <c r="G38" s="223"/>
      <c r="H38" s="224"/>
      <c r="I38" s="225">
        <f>SUM(I7:I36)</f>
        <v>0</v>
      </c>
    </row>
    <row r="39" spans="1:18" s="190" customFormat="1" ht="12" thickBot="1" x14ac:dyDescent="0.25">
      <c r="A39" s="220"/>
      <c r="B39" s="220"/>
      <c r="C39" s="226"/>
      <c r="D39" s="226"/>
      <c r="E39" s="226"/>
      <c r="F39" s="226"/>
      <c r="G39" s="227"/>
      <c r="I39" s="227"/>
    </row>
    <row r="40" spans="1:18" s="190" customFormat="1" ht="11.25" x14ac:dyDescent="0.2">
      <c r="A40" s="185" t="s">
        <v>211</v>
      </c>
      <c r="B40" s="187" t="s">
        <v>303</v>
      </c>
      <c r="C40" s="187" t="s">
        <v>241</v>
      </c>
      <c r="D40" s="187" t="s">
        <v>239</v>
      </c>
      <c r="E40" s="187" t="s">
        <v>240</v>
      </c>
      <c r="F40" s="187" t="s">
        <v>320</v>
      </c>
      <c r="G40" s="193" t="s">
        <v>141</v>
      </c>
    </row>
    <row r="41" spans="1:18" s="190" customFormat="1" x14ac:dyDescent="0.2">
      <c r="A41" s="228" t="s">
        <v>244</v>
      </c>
      <c r="B41" s="229"/>
      <c r="C41" s="230">
        <v>0</v>
      </c>
      <c r="D41" s="336">
        <f>INDEX(Vehicle[],MATCH(A41,Vehicle_Type,0),3)</f>
        <v>9.84</v>
      </c>
      <c r="E41" s="230">
        <v>0</v>
      </c>
      <c r="F41" s="337">
        <f>INDEX(Vehicle[],MATCH(A41,Vehicle_Type,0),2)</f>
        <v>0.16</v>
      </c>
      <c r="G41" s="231">
        <f>C41*D41+E41*F41</f>
        <v>0</v>
      </c>
      <c r="M41"/>
      <c r="N41"/>
      <c r="O41"/>
      <c r="P41"/>
      <c r="Q41"/>
      <c r="R41"/>
    </row>
    <row r="42" spans="1:18" s="190" customFormat="1" x14ac:dyDescent="0.2">
      <c r="A42" s="228" t="s">
        <v>242</v>
      </c>
      <c r="B42" s="229"/>
      <c r="C42" s="230">
        <v>0</v>
      </c>
      <c r="D42" s="336">
        <f>INDEX(Vehicle[],MATCH(A42,Vehicle_Type,0),3)</f>
        <v>9.16</v>
      </c>
      <c r="E42" s="230">
        <v>0</v>
      </c>
      <c r="F42" s="337">
        <f>INDEX(Vehicle[],MATCH(A42,Vehicle_Type,0),2)</f>
        <v>0.13</v>
      </c>
      <c r="G42" s="231">
        <f t="shared" ref="G42:G43" si="1">C42*D42+E42*F42</f>
        <v>0</v>
      </c>
      <c r="M42"/>
      <c r="N42"/>
      <c r="O42"/>
      <c r="P42"/>
      <c r="Q42"/>
      <c r="R42"/>
    </row>
    <row r="43" spans="1:18" s="190" customFormat="1" x14ac:dyDescent="0.2">
      <c r="A43" s="228" t="s">
        <v>243</v>
      </c>
      <c r="B43" s="229"/>
      <c r="C43" s="230">
        <v>0</v>
      </c>
      <c r="D43" s="336">
        <f>INDEX(Vehicle[],MATCH(A43,Vehicle_Type,0),3)</f>
        <v>7.35</v>
      </c>
      <c r="E43" s="230">
        <v>0</v>
      </c>
      <c r="F43" s="337">
        <f>INDEX(Vehicle[],MATCH(A43,Vehicle_Type,0),2)</f>
        <v>0.12</v>
      </c>
      <c r="G43" s="231">
        <f t="shared" si="1"/>
        <v>0</v>
      </c>
      <c r="M43"/>
      <c r="N43"/>
      <c r="O43"/>
      <c r="P43"/>
      <c r="Q43"/>
      <c r="R43"/>
    </row>
    <row r="44" spans="1:18" s="190" customFormat="1" ht="13.5" thickBot="1" x14ac:dyDescent="0.25">
      <c r="C44" s="194"/>
      <c r="G44" s="232"/>
      <c r="M44"/>
      <c r="N44"/>
      <c r="O44"/>
      <c r="P44"/>
      <c r="Q44"/>
      <c r="R44"/>
    </row>
    <row r="45" spans="1:18" s="190" customFormat="1" ht="13.5" thickBot="1" x14ac:dyDescent="0.25">
      <c r="C45" s="221" t="s">
        <v>212</v>
      </c>
      <c r="D45" s="222"/>
      <c r="E45" s="222"/>
      <c r="F45" s="233"/>
      <c r="G45" s="234">
        <f>SUM(G41:G43)</f>
        <v>0</v>
      </c>
      <c r="H45" s="235"/>
      <c r="K45" s="191"/>
      <c r="L45" s="191"/>
      <c r="M45"/>
      <c r="N45"/>
      <c r="O45"/>
      <c r="P45"/>
      <c r="Q45"/>
      <c r="R45"/>
    </row>
    <row r="46" spans="1:18" s="190" customFormat="1" ht="13.5" thickBot="1" x14ac:dyDescent="0.25">
      <c r="C46" s="236"/>
      <c r="D46" s="236"/>
      <c r="E46" s="236"/>
      <c r="F46" s="236"/>
      <c r="G46" s="237"/>
      <c r="H46" s="238"/>
      <c r="L46" s="191"/>
      <c r="M46"/>
      <c r="N46"/>
      <c r="O46"/>
      <c r="P46"/>
      <c r="Q46"/>
      <c r="R46"/>
    </row>
    <row r="47" spans="1:18" s="190" customFormat="1" x14ac:dyDescent="0.2">
      <c r="A47" s="185" t="s">
        <v>200</v>
      </c>
      <c r="B47" s="187"/>
      <c r="C47" s="92" t="s">
        <v>201</v>
      </c>
      <c r="D47" s="187" t="s">
        <v>238</v>
      </c>
      <c r="E47" s="187" t="s">
        <v>233</v>
      </c>
      <c r="F47" s="187" t="s">
        <v>234</v>
      </c>
      <c r="G47" s="188" t="s">
        <v>141</v>
      </c>
      <c r="H47" s="189" t="s">
        <v>305</v>
      </c>
      <c r="I47" s="192"/>
      <c r="L47" s="191"/>
      <c r="M47"/>
      <c r="N47"/>
      <c r="O47"/>
      <c r="P47"/>
      <c r="Q47"/>
      <c r="R47"/>
    </row>
    <row r="48" spans="1:18" s="190" customFormat="1" x14ac:dyDescent="0.2">
      <c r="A48" s="239" t="s">
        <v>364</v>
      </c>
      <c r="B48" s="240"/>
      <c r="C48" s="89"/>
      <c r="D48" s="241" t="s">
        <v>8</v>
      </c>
      <c r="E48" s="210">
        <v>0</v>
      </c>
      <c r="F48" s="211">
        <f>INDEX(ADMIN!$A$7:$C$13,MATCH(A48,Air_Type,0),2)</f>
        <v>21111</v>
      </c>
      <c r="G48" s="242">
        <f>E48*F48</f>
        <v>0</v>
      </c>
      <c r="H48" s="243"/>
      <c r="I48" s="244"/>
      <c r="L48" s="191"/>
      <c r="M48"/>
      <c r="N48"/>
      <c r="O48"/>
      <c r="P48"/>
      <c r="Q48"/>
      <c r="R48"/>
    </row>
    <row r="49" spans="1:18" s="190" customFormat="1" x14ac:dyDescent="0.2">
      <c r="A49" s="239" t="s">
        <v>386</v>
      </c>
      <c r="B49" s="245"/>
      <c r="C49" s="89"/>
      <c r="D49" s="246" t="s">
        <v>8</v>
      </c>
      <c r="E49" s="210">
        <v>0</v>
      </c>
      <c r="F49" s="211">
        <f>INDEX(ADMIN!$A$7:$C$13,MATCH(A49,Air_Type,0),2)</f>
        <v>20921</v>
      </c>
      <c r="G49" s="247">
        <f>E49*F49</f>
        <v>0</v>
      </c>
      <c r="H49" s="243"/>
      <c r="I49" s="244"/>
      <c r="L49" s="191"/>
      <c r="M49"/>
      <c r="N49"/>
      <c r="O49"/>
      <c r="P49"/>
      <c r="Q49"/>
      <c r="R49"/>
    </row>
    <row r="50" spans="1:18" s="190" customFormat="1" ht="13.5" thickBot="1" x14ac:dyDescent="0.25">
      <c r="B50" s="245"/>
      <c r="C50" s="194"/>
      <c r="D50" s="248"/>
      <c r="G50" s="232"/>
      <c r="L50" s="191"/>
      <c r="M50"/>
      <c r="N50"/>
      <c r="O50"/>
      <c r="P50"/>
      <c r="Q50"/>
      <c r="R50"/>
    </row>
    <row r="51" spans="1:18" s="190" customFormat="1" ht="13.5" thickBot="1" x14ac:dyDescent="0.25">
      <c r="C51" s="221" t="s">
        <v>202</v>
      </c>
      <c r="D51" s="222"/>
      <c r="E51" s="222"/>
      <c r="F51" s="222"/>
      <c r="G51" s="234">
        <f>SUM(G48:G49)</f>
        <v>0</v>
      </c>
      <c r="H51" s="249"/>
      <c r="L51" s="191"/>
      <c r="M51"/>
      <c r="N51"/>
      <c r="O51"/>
      <c r="P51"/>
      <c r="Q51"/>
      <c r="R51"/>
    </row>
    <row r="52" spans="1:18" s="190" customFormat="1" ht="13.5" thickBot="1" x14ac:dyDescent="0.25">
      <c r="L52" s="191"/>
      <c r="M52"/>
      <c r="N52"/>
      <c r="O52"/>
      <c r="P52"/>
      <c r="Q52"/>
      <c r="R52"/>
    </row>
    <row r="53" spans="1:18" s="190" customFormat="1" x14ac:dyDescent="0.2">
      <c r="A53" s="185" t="s">
        <v>195</v>
      </c>
      <c r="B53" s="186"/>
      <c r="C53" s="88" t="s">
        <v>196</v>
      </c>
      <c r="D53" s="187" t="s">
        <v>238</v>
      </c>
      <c r="E53" s="187" t="s">
        <v>233</v>
      </c>
      <c r="F53" s="187" t="s">
        <v>234</v>
      </c>
      <c r="G53" s="188" t="s">
        <v>141</v>
      </c>
      <c r="H53" s="189" t="s">
        <v>305</v>
      </c>
      <c r="L53" s="191"/>
      <c r="M53" s="191"/>
      <c r="N53" s="191"/>
      <c r="O53" s="191"/>
      <c r="P53" s="191"/>
    </row>
    <row r="54" spans="1:18" s="190" customFormat="1" x14ac:dyDescent="0.2">
      <c r="A54" s="239" t="s">
        <v>362</v>
      </c>
      <c r="B54" s="240"/>
      <c r="C54" s="90"/>
      <c r="D54" s="241" t="str">
        <f>INDEX(Boats[],MATCH(A54,Boat_Type,0),3)</f>
        <v>HOURLY</v>
      </c>
      <c r="E54" s="210">
        <v>0</v>
      </c>
      <c r="F54" s="250">
        <f>INDEX(Boats[],MATCH(A54,Boat_Type,0),2)</f>
        <v>1511</v>
      </c>
      <c r="G54" s="242">
        <f>E54*F54</f>
        <v>0</v>
      </c>
      <c r="H54" s="243"/>
      <c r="L54" s="191"/>
      <c r="M54" s="191"/>
      <c r="N54" s="191"/>
      <c r="O54" s="191"/>
      <c r="P54" s="191"/>
    </row>
    <row r="55" spans="1:18" s="190" customFormat="1" x14ac:dyDescent="0.2">
      <c r="A55" s="239" t="s">
        <v>360</v>
      </c>
      <c r="B55" s="245"/>
      <c r="C55" s="91"/>
      <c r="D55" s="241" t="str">
        <f>INDEX(Boats[],MATCH(A55,Boat_Type,0),3)</f>
        <v>HOURLY</v>
      </c>
      <c r="E55" s="251">
        <v>0</v>
      </c>
      <c r="F55" s="250">
        <f>INDEX(Boats[],MATCH(A55,Boat_Type,0),2)</f>
        <v>3429</v>
      </c>
      <c r="G55" s="242">
        <f>E55*F55</f>
        <v>0</v>
      </c>
      <c r="H55" s="252"/>
      <c r="L55" s="191"/>
      <c r="M55" s="191"/>
      <c r="N55" s="191"/>
      <c r="O55" s="191"/>
      <c r="P55" s="191"/>
    </row>
    <row r="56" spans="1:18" s="190" customFormat="1" ht="13.5" thickBot="1" x14ac:dyDescent="0.25">
      <c r="A56" s="245"/>
      <c r="B56" s="245"/>
      <c r="C56" s="253"/>
      <c r="D56" s="248"/>
      <c r="E56" s="248"/>
      <c r="G56" s="254"/>
      <c r="H56" s="255"/>
      <c r="L56" s="191"/>
      <c r="M56" s="191"/>
      <c r="N56" s="191"/>
      <c r="O56" s="191"/>
      <c r="P56" s="191"/>
    </row>
    <row r="57" spans="1:18" s="190" customFormat="1" ht="12" thickBot="1" x14ac:dyDescent="0.25">
      <c r="C57" s="221" t="s">
        <v>197</v>
      </c>
      <c r="D57" s="222"/>
      <c r="E57" s="222"/>
      <c r="F57" s="222"/>
      <c r="G57" s="234">
        <f>SUM(G54:G55)</f>
        <v>0</v>
      </c>
    </row>
    <row r="58" spans="1:18" s="190" customFormat="1" ht="12" thickBot="1" x14ac:dyDescent="0.25">
      <c r="G58" s="256"/>
    </row>
    <row r="59" spans="1:18" s="190" customFormat="1" ht="11.25" x14ac:dyDescent="0.2">
      <c r="A59" s="185" t="s">
        <v>198</v>
      </c>
      <c r="B59" s="187"/>
      <c r="C59" s="92" t="s">
        <v>304</v>
      </c>
      <c r="D59" s="187" t="s">
        <v>238</v>
      </c>
      <c r="E59" s="187" t="s">
        <v>233</v>
      </c>
      <c r="F59" s="187" t="s">
        <v>234</v>
      </c>
      <c r="G59" s="188" t="s">
        <v>141</v>
      </c>
      <c r="H59" s="189" t="s">
        <v>305</v>
      </c>
    </row>
    <row r="60" spans="1:18" s="190" customFormat="1" ht="11.25" x14ac:dyDescent="0.2">
      <c r="A60" s="239" t="s">
        <v>336</v>
      </c>
      <c r="B60" s="240"/>
      <c r="C60" s="90"/>
      <c r="D60" s="241" t="str">
        <f>INDEX(Cutters[],MATCH(A60,Cutter_Type,0),3)</f>
        <v>HOURLY</v>
      </c>
      <c r="E60" s="210">
        <v>0</v>
      </c>
      <c r="F60" s="250">
        <f>INDEX(Cutters[],MATCH(A60,Cutter_Type,0),2)</f>
        <v>32876</v>
      </c>
      <c r="G60" s="242">
        <f>E60*F60</f>
        <v>0</v>
      </c>
      <c r="H60" s="243"/>
    </row>
    <row r="61" spans="1:18" s="190" customFormat="1" ht="11.25" x14ac:dyDescent="0.2">
      <c r="A61" s="239" t="s">
        <v>347</v>
      </c>
      <c r="B61" s="240"/>
      <c r="C61" s="91"/>
      <c r="D61" s="241" t="str">
        <f>INDEX(Cutters[],MATCH(A61,Cutter_Type,0),3)</f>
        <v>HOURLY</v>
      </c>
      <c r="E61" s="210">
        <v>0</v>
      </c>
      <c r="F61" s="250">
        <f>INDEX(Cutters[],MATCH(A61,Cutter_Type,0),2)</f>
        <v>7787</v>
      </c>
      <c r="G61" s="242">
        <f>E61*F61</f>
        <v>0</v>
      </c>
      <c r="H61" s="252"/>
    </row>
    <row r="62" spans="1:18" s="190" customFormat="1" ht="12" thickBot="1" x14ac:dyDescent="0.25">
      <c r="A62" s="245"/>
      <c r="C62" s="253"/>
      <c r="G62" s="254"/>
      <c r="H62" s="245"/>
    </row>
    <row r="63" spans="1:18" s="190" customFormat="1" ht="12" thickBot="1" x14ac:dyDescent="0.25">
      <c r="C63" s="221" t="s">
        <v>199</v>
      </c>
      <c r="D63" s="222"/>
      <c r="E63" s="222"/>
      <c r="F63" s="222"/>
      <c r="G63" s="234">
        <f>SUM(G60:G61)</f>
        <v>0</v>
      </c>
    </row>
    <row r="64" spans="1:18" s="190" customFormat="1" ht="12" thickBot="1" x14ac:dyDescent="0.25">
      <c r="F64" s="320"/>
    </row>
    <row r="65" spans="1:9" s="190" customFormat="1" ht="11.25" x14ac:dyDescent="0.2">
      <c r="A65" s="185" t="s">
        <v>203</v>
      </c>
      <c r="B65" s="186"/>
      <c r="C65" s="186"/>
      <c r="D65" s="187" t="s">
        <v>238</v>
      </c>
      <c r="E65" s="187" t="s">
        <v>233</v>
      </c>
      <c r="F65" s="319" t="s">
        <v>234</v>
      </c>
      <c r="G65" s="193" t="s">
        <v>141</v>
      </c>
      <c r="H65" s="194"/>
      <c r="I65" s="192"/>
    </row>
    <row r="66" spans="1:9" s="190" customFormat="1" ht="11.25" x14ac:dyDescent="0.2">
      <c r="A66" s="239" t="s">
        <v>115</v>
      </c>
      <c r="B66" s="240"/>
      <c r="C66" s="240"/>
      <c r="D66" s="241" t="str">
        <f>INDEX(Equipment[],MATCH(A66,Equip_List,0),3)</f>
        <v>HOURLY</v>
      </c>
      <c r="E66" s="210">
        <v>0</v>
      </c>
      <c r="F66" s="250">
        <f>INDEX(Equipment[],MATCH(A66,Equip_List,0),2)</f>
        <v>15</v>
      </c>
      <c r="G66" s="231">
        <f>E66*F66</f>
        <v>0</v>
      </c>
      <c r="H66" s="217"/>
      <c r="I66" s="244"/>
    </row>
    <row r="67" spans="1:9" s="190" customFormat="1" ht="11.25" x14ac:dyDescent="0.2">
      <c r="A67" s="239" t="s">
        <v>105</v>
      </c>
      <c r="B67" s="240"/>
      <c r="C67" s="240"/>
      <c r="D67" s="241" t="str">
        <f>INDEX(Equipment[],MATCH(A67,Equip_List,0),3)</f>
        <v>HOURLY</v>
      </c>
      <c r="E67" s="210">
        <v>0</v>
      </c>
      <c r="F67" s="250">
        <f>INDEX(Equipment[],MATCH(A67,Equip_List,0),2)</f>
        <v>13</v>
      </c>
      <c r="G67" s="231">
        <f>E67*F67</f>
        <v>0</v>
      </c>
      <c r="H67" s="217"/>
      <c r="I67" s="244"/>
    </row>
    <row r="68" spans="1:9" s="190" customFormat="1" ht="11.25" x14ac:dyDescent="0.2">
      <c r="A68" s="239" t="s">
        <v>80</v>
      </c>
      <c r="B68" s="240"/>
      <c r="C68" s="245"/>
      <c r="D68" s="241" t="str">
        <f>INDEX(Equipment[],MATCH(A68,Equip_List,0),3)</f>
        <v>HOURLY</v>
      </c>
      <c r="E68" s="210">
        <v>0</v>
      </c>
      <c r="F68" s="250">
        <f>INDEX(Equipment[],MATCH(A68,Equip_List,0),2)</f>
        <v>296</v>
      </c>
      <c r="G68" s="231">
        <f>E68*F68</f>
        <v>0</v>
      </c>
      <c r="H68" s="217"/>
      <c r="I68" s="244"/>
    </row>
    <row r="69" spans="1:9" s="190" customFormat="1" ht="12" thickBot="1" x14ac:dyDescent="0.25">
      <c r="A69" s="245"/>
      <c r="C69" s="253"/>
      <c r="G69" s="254"/>
    </row>
    <row r="70" spans="1:9" s="190" customFormat="1" ht="12" thickBot="1" x14ac:dyDescent="0.25">
      <c r="C70" s="221" t="s">
        <v>204</v>
      </c>
      <c r="D70" s="222"/>
      <c r="E70" s="222"/>
      <c r="F70" s="222"/>
      <c r="G70" s="234">
        <f>SUM(G66:G68)</f>
        <v>0</v>
      </c>
      <c r="H70" s="249"/>
    </row>
    <row r="71" spans="1:9" s="190" customFormat="1" ht="12" thickBot="1" x14ac:dyDescent="0.25">
      <c r="C71" s="226"/>
      <c r="D71" s="226"/>
      <c r="E71" s="226"/>
      <c r="F71" s="249"/>
      <c r="G71" s="249"/>
    </row>
    <row r="72" spans="1:9" s="190" customFormat="1" ht="11.25" x14ac:dyDescent="0.2">
      <c r="A72" s="185" t="s">
        <v>205</v>
      </c>
      <c r="B72" s="186"/>
      <c r="C72" s="257" t="s">
        <v>206</v>
      </c>
      <c r="D72" s="258"/>
      <c r="E72" s="186"/>
      <c r="F72" s="187" t="s">
        <v>207</v>
      </c>
      <c r="G72" s="193" t="s">
        <v>208</v>
      </c>
    </row>
    <row r="73" spans="1:9" s="190" customFormat="1" ht="11.25" x14ac:dyDescent="0.2">
      <c r="A73" s="239" t="s">
        <v>209</v>
      </c>
      <c r="B73" s="259"/>
      <c r="C73" s="260"/>
      <c r="D73" s="261"/>
      <c r="E73" s="262"/>
      <c r="F73" s="430"/>
      <c r="G73" s="263"/>
    </row>
    <row r="74" spans="1:9" s="190" customFormat="1" ht="12" thickBot="1" x14ac:dyDescent="0.25">
      <c r="C74" s="248"/>
      <c r="G74" s="256"/>
    </row>
    <row r="75" spans="1:9" s="190" customFormat="1" ht="12" thickBot="1" x14ac:dyDescent="0.25">
      <c r="C75" s="221" t="s">
        <v>210</v>
      </c>
      <c r="D75" s="222"/>
      <c r="E75" s="222"/>
      <c r="F75" s="222"/>
      <c r="G75" s="234">
        <f>SUM(G73:G73)</f>
        <v>0</v>
      </c>
    </row>
    <row r="76" spans="1:9" s="190" customFormat="1" ht="12" thickBot="1" x14ac:dyDescent="0.25"/>
    <row r="77" spans="1:9" s="190" customFormat="1" ht="11.25" x14ac:dyDescent="0.2">
      <c r="A77" s="185" t="s">
        <v>213</v>
      </c>
      <c r="B77" s="186"/>
      <c r="C77" s="257" t="s">
        <v>214</v>
      </c>
      <c r="D77" s="258"/>
      <c r="E77" s="186"/>
      <c r="F77" s="186"/>
      <c r="G77" s="264" t="s">
        <v>215</v>
      </c>
    </row>
    <row r="78" spans="1:9" s="190" customFormat="1" ht="11.25" x14ac:dyDescent="0.2">
      <c r="A78" s="239"/>
      <c r="B78" s="240"/>
      <c r="C78" s="428"/>
      <c r="D78" s="429"/>
      <c r="E78" s="326"/>
      <c r="F78" s="259"/>
      <c r="G78" s="263"/>
    </row>
    <row r="79" spans="1:9" s="190" customFormat="1" ht="11.25" x14ac:dyDescent="0.2">
      <c r="A79" s="239"/>
      <c r="B79" s="240"/>
      <c r="C79" s="265"/>
      <c r="D79" s="261"/>
      <c r="E79" s="326"/>
      <c r="F79" s="259"/>
      <c r="G79" s="263"/>
    </row>
    <row r="80" spans="1:9" s="190" customFormat="1" ht="11.25" x14ac:dyDescent="0.2">
      <c r="A80" s="239"/>
      <c r="B80" s="240"/>
      <c r="C80" s="265"/>
      <c r="D80" s="261"/>
      <c r="E80" s="326"/>
      <c r="F80" s="259"/>
      <c r="G80" s="263"/>
    </row>
    <row r="81" spans="1:7" s="190" customFormat="1" ht="12" thickBot="1" x14ac:dyDescent="0.25">
      <c r="G81" s="256"/>
    </row>
    <row r="82" spans="1:7" s="190" customFormat="1" ht="12" thickBot="1" x14ac:dyDescent="0.25">
      <c r="C82" s="221" t="s">
        <v>216</v>
      </c>
      <c r="D82" s="222"/>
      <c r="E82" s="222"/>
      <c r="F82" s="222"/>
      <c r="G82" s="266">
        <f>SUM(G78:G80)</f>
        <v>0</v>
      </c>
    </row>
    <row r="83" spans="1:7" s="190" customFormat="1" ht="12" thickBot="1" x14ac:dyDescent="0.25">
      <c r="G83" s="244"/>
    </row>
    <row r="84" spans="1:7" s="190" customFormat="1" ht="11.25" x14ac:dyDescent="0.2">
      <c r="A84" s="185" t="s">
        <v>323</v>
      </c>
      <c r="B84" s="186"/>
      <c r="C84" s="257" t="s">
        <v>217</v>
      </c>
      <c r="D84" s="258"/>
      <c r="E84" s="257" t="s">
        <v>218</v>
      </c>
      <c r="F84" s="258"/>
      <c r="G84" s="193" t="s">
        <v>215</v>
      </c>
    </row>
    <row r="85" spans="1:7" s="190" customFormat="1" ht="11.25" x14ac:dyDescent="0.2">
      <c r="A85" s="239"/>
      <c r="B85" s="259"/>
      <c r="C85" s="426"/>
      <c r="D85" s="427"/>
      <c r="E85" s="267"/>
      <c r="F85" s="268"/>
      <c r="G85" s="263"/>
    </row>
    <row r="86" spans="1:7" s="190" customFormat="1" ht="11.25" x14ac:dyDescent="0.2">
      <c r="A86" s="239"/>
      <c r="B86" s="259"/>
      <c r="C86" s="265"/>
      <c r="D86" s="261"/>
      <c r="E86" s="267"/>
      <c r="F86" s="268"/>
      <c r="G86" s="263"/>
    </row>
    <row r="87" spans="1:7" s="190" customFormat="1" ht="11.25" x14ac:dyDescent="0.2">
      <c r="A87" s="239"/>
      <c r="B87" s="259"/>
      <c r="C87" s="265"/>
      <c r="D87" s="261"/>
      <c r="E87" s="267"/>
      <c r="F87" s="268"/>
      <c r="G87" s="263"/>
    </row>
    <row r="88" spans="1:7" s="190" customFormat="1" ht="12" thickBot="1" x14ac:dyDescent="0.25">
      <c r="G88" s="256"/>
    </row>
    <row r="89" spans="1:7" s="190" customFormat="1" ht="12" thickBot="1" x14ac:dyDescent="0.25">
      <c r="C89" s="221" t="s">
        <v>219</v>
      </c>
      <c r="D89" s="222"/>
      <c r="E89" s="222"/>
      <c r="F89" s="222"/>
      <c r="G89" s="234">
        <f>SUM(G85:G87)</f>
        <v>0</v>
      </c>
    </row>
    <row r="90" spans="1:7" s="190" customFormat="1" ht="12" thickBot="1" x14ac:dyDescent="0.25">
      <c r="B90" s="305"/>
      <c r="C90" s="226"/>
      <c r="D90" s="226"/>
      <c r="E90" s="322"/>
      <c r="F90" s="226"/>
      <c r="G90" s="249"/>
    </row>
    <row r="91" spans="1:7" s="190" customFormat="1" ht="11.25" x14ac:dyDescent="0.2">
      <c r="A91" s="424" t="s">
        <v>321</v>
      </c>
      <c r="B91" s="186"/>
      <c r="C91" s="257" t="s">
        <v>214</v>
      </c>
      <c r="D91" s="258"/>
      <c r="E91" s="321"/>
      <c r="F91" s="186"/>
      <c r="G91" s="264" t="s">
        <v>215</v>
      </c>
    </row>
    <row r="92" spans="1:7" s="190" customFormat="1" ht="11.25" x14ac:dyDescent="0.2">
      <c r="A92" s="308"/>
      <c r="B92" s="304"/>
      <c r="C92" s="428"/>
      <c r="D92" s="429"/>
      <c r="E92" s="323"/>
      <c r="F92" s="259"/>
      <c r="G92" s="263"/>
    </row>
    <row r="93" spans="1:7" s="190" customFormat="1" ht="11.25" x14ac:dyDescent="0.2">
      <c r="A93" s="307"/>
      <c r="B93" s="240"/>
      <c r="C93" s="428"/>
      <c r="D93" s="429"/>
      <c r="E93" s="323"/>
      <c r="F93" s="259"/>
      <c r="G93" s="263"/>
    </row>
    <row r="94" spans="1:7" s="190" customFormat="1" ht="11.25" x14ac:dyDescent="0.2">
      <c r="A94" s="306"/>
      <c r="B94" s="240"/>
      <c r="C94" s="428"/>
      <c r="D94" s="429"/>
      <c r="E94" s="323"/>
      <c r="F94" s="259"/>
      <c r="G94" s="263"/>
    </row>
    <row r="95" spans="1:7" s="190" customFormat="1" ht="12" thickBot="1" x14ac:dyDescent="0.25">
      <c r="A95" s="194"/>
      <c r="G95" s="256"/>
    </row>
    <row r="96" spans="1:7" s="190" customFormat="1" ht="12" thickBot="1" x14ac:dyDescent="0.25">
      <c r="A96" s="194"/>
      <c r="C96" s="221" t="s">
        <v>220</v>
      </c>
      <c r="D96" s="222"/>
      <c r="E96" s="222"/>
      <c r="F96" s="222"/>
      <c r="G96" s="266">
        <f>SUM(G92:G94)</f>
        <v>0</v>
      </c>
    </row>
    <row r="97" spans="1:17" s="190" customFormat="1" ht="12" thickBot="1" x14ac:dyDescent="0.25">
      <c r="A97" s="194"/>
      <c r="C97" s="226"/>
      <c r="D97" s="226"/>
      <c r="E97" s="226"/>
      <c r="F97" s="226"/>
      <c r="G97" s="270"/>
    </row>
    <row r="98" spans="1:17" s="190" customFormat="1" ht="11.25" x14ac:dyDescent="0.2">
      <c r="A98" s="425" t="s">
        <v>322</v>
      </c>
      <c r="B98" s="186"/>
      <c r="C98" s="257" t="s">
        <v>214</v>
      </c>
      <c r="D98" s="258"/>
      <c r="E98" s="269"/>
      <c r="F98" s="269"/>
      <c r="G98" s="264" t="s">
        <v>215</v>
      </c>
    </row>
    <row r="99" spans="1:17" s="190" customFormat="1" ht="11.25" x14ac:dyDescent="0.2">
      <c r="A99" s="239"/>
      <c r="B99" s="240"/>
      <c r="C99" s="428"/>
      <c r="D99" s="429"/>
      <c r="E99" s="326"/>
      <c r="F99" s="259"/>
      <c r="G99" s="263"/>
    </row>
    <row r="100" spans="1:17" s="190" customFormat="1" ht="11.25" x14ac:dyDescent="0.2">
      <c r="A100" s="239"/>
      <c r="B100" s="240"/>
      <c r="C100" s="428"/>
      <c r="D100" s="429"/>
      <c r="E100" s="326"/>
      <c r="F100" s="259"/>
      <c r="G100" s="263"/>
    </row>
    <row r="101" spans="1:17" s="190" customFormat="1" ht="11.25" x14ac:dyDescent="0.2">
      <c r="A101" s="239"/>
      <c r="B101" s="245"/>
      <c r="C101" s="428"/>
      <c r="D101" s="429"/>
      <c r="E101" s="326"/>
      <c r="F101" s="327"/>
      <c r="G101" s="271"/>
    </row>
    <row r="102" spans="1:17" s="190" customFormat="1" ht="12" thickBot="1" x14ac:dyDescent="0.25">
      <c r="B102" s="245"/>
      <c r="F102" s="248"/>
      <c r="G102" s="272"/>
    </row>
    <row r="103" spans="1:17" s="190" customFormat="1" ht="12" thickBot="1" x14ac:dyDescent="0.25">
      <c r="C103" s="221" t="s">
        <v>221</v>
      </c>
      <c r="D103" s="222"/>
      <c r="E103" s="222"/>
      <c r="F103" s="222"/>
      <c r="G103" s="266">
        <f>SUM(G99:G101)</f>
        <v>0</v>
      </c>
    </row>
    <row r="104" spans="1:17" s="190" customFormat="1" ht="12" thickBot="1" x14ac:dyDescent="0.25">
      <c r="G104" s="244"/>
    </row>
    <row r="105" spans="1:17" s="190" customFormat="1" ht="11.25" x14ac:dyDescent="0.2">
      <c r="A105" s="185" t="s">
        <v>222</v>
      </c>
      <c r="B105" s="273"/>
      <c r="C105" s="257" t="s">
        <v>214</v>
      </c>
      <c r="D105" s="258"/>
      <c r="E105" s="269"/>
      <c r="F105" s="269"/>
      <c r="G105" s="264" t="s">
        <v>215</v>
      </c>
    </row>
    <row r="106" spans="1:17" s="190" customFormat="1" ht="11.25" x14ac:dyDescent="0.2">
      <c r="A106" s="239"/>
      <c r="B106" s="240"/>
      <c r="C106" s="428"/>
      <c r="D106" s="429"/>
      <c r="E106" s="326"/>
      <c r="F106" s="259"/>
      <c r="G106" s="263"/>
    </row>
    <row r="107" spans="1:17" s="190" customFormat="1" ht="11.25" x14ac:dyDescent="0.2">
      <c r="A107" s="239"/>
      <c r="B107" s="240"/>
      <c r="C107" s="428"/>
      <c r="D107" s="429"/>
      <c r="E107" s="326"/>
      <c r="F107" s="259"/>
      <c r="G107" s="263"/>
    </row>
    <row r="108" spans="1:17" s="190" customFormat="1" ht="11.25" x14ac:dyDescent="0.2">
      <c r="A108" s="239"/>
      <c r="B108" s="240"/>
      <c r="C108" s="428"/>
      <c r="D108" s="429"/>
      <c r="E108" s="326"/>
      <c r="F108" s="259"/>
      <c r="G108" s="271"/>
    </row>
    <row r="109" spans="1:17" s="190" customFormat="1" ht="12" thickBot="1" x14ac:dyDescent="0.25">
      <c r="C109" s="226"/>
      <c r="D109" s="226"/>
      <c r="E109" s="226"/>
      <c r="F109" s="226"/>
      <c r="G109" s="275"/>
    </row>
    <row r="110" spans="1:17" s="190" customFormat="1" ht="13.5" thickBot="1" x14ac:dyDescent="0.25">
      <c r="C110" s="221" t="s">
        <v>223</v>
      </c>
      <c r="D110" s="222"/>
      <c r="E110" s="222"/>
      <c r="F110" s="222"/>
      <c r="G110" s="266">
        <f>SUM(G106:G108)</f>
        <v>0</v>
      </c>
      <c r="K110" s="198"/>
      <c r="L110" s="198"/>
      <c r="M110" s="198"/>
      <c r="N110" s="198"/>
      <c r="O110" s="198"/>
      <c r="P110" s="198"/>
      <c r="Q110" s="198"/>
    </row>
    <row r="111" spans="1:17" s="198" customFormat="1" ht="13.5" thickBot="1" x14ac:dyDescent="0.25">
      <c r="B111" s="276"/>
      <c r="E111" s="277"/>
      <c r="G111" s="277"/>
      <c r="K111" s="190"/>
      <c r="L111" s="190"/>
      <c r="M111" s="190"/>
      <c r="N111" s="190"/>
      <c r="O111" s="190"/>
      <c r="P111" s="190"/>
      <c r="Q111" s="190"/>
    </row>
    <row r="112" spans="1:17" s="190" customFormat="1" ht="11.25" x14ac:dyDescent="0.2">
      <c r="A112" s="185" t="s">
        <v>224</v>
      </c>
      <c r="B112" s="186"/>
      <c r="C112" s="257" t="s">
        <v>214</v>
      </c>
      <c r="D112" s="258"/>
      <c r="E112" s="269"/>
      <c r="F112" s="269"/>
      <c r="G112" s="264" t="s">
        <v>215</v>
      </c>
    </row>
    <row r="113" spans="1:17" s="190" customFormat="1" ht="11.25" x14ac:dyDescent="0.2">
      <c r="A113" s="239"/>
      <c r="B113" s="240"/>
      <c r="C113" s="428"/>
      <c r="D113" s="429"/>
      <c r="E113" s="326"/>
      <c r="F113" s="259"/>
      <c r="G113" s="263"/>
    </row>
    <row r="114" spans="1:17" s="190" customFormat="1" ht="11.25" x14ac:dyDescent="0.2">
      <c r="A114" s="239"/>
      <c r="B114" s="240"/>
      <c r="C114" s="428"/>
      <c r="D114" s="429"/>
      <c r="E114" s="326"/>
      <c r="F114" s="259"/>
      <c r="G114" s="263"/>
    </row>
    <row r="115" spans="1:17" s="190" customFormat="1" x14ac:dyDescent="0.2">
      <c r="A115" s="239"/>
      <c r="B115" s="240"/>
      <c r="C115" s="428"/>
      <c r="D115" s="429"/>
      <c r="E115" s="326"/>
      <c r="F115" s="259"/>
      <c r="G115" s="263"/>
      <c r="I115"/>
      <c r="J115"/>
      <c r="K115"/>
    </row>
    <row r="116" spans="1:17" s="190" customFormat="1" ht="13.5" thickBot="1" x14ac:dyDescent="0.25">
      <c r="D116" s="248"/>
      <c r="G116" s="256"/>
      <c r="I116"/>
      <c r="J116"/>
      <c r="K116"/>
    </row>
    <row r="117" spans="1:17" s="190" customFormat="1" ht="13.5" thickBot="1" x14ac:dyDescent="0.25">
      <c r="C117" s="221" t="s">
        <v>225</v>
      </c>
      <c r="D117" s="222"/>
      <c r="E117" s="222"/>
      <c r="F117" s="222"/>
      <c r="G117" s="266">
        <f>SUM(G113:G115)</f>
        <v>0</v>
      </c>
      <c r="I117"/>
      <c r="J117"/>
      <c r="K117"/>
    </row>
    <row r="118" spans="1:17" s="190" customFormat="1" ht="13.5" thickBot="1" x14ac:dyDescent="0.25">
      <c r="G118" s="244"/>
      <c r="I118"/>
      <c r="J118"/>
      <c r="K118"/>
    </row>
    <row r="119" spans="1:17" s="190" customFormat="1" x14ac:dyDescent="0.2">
      <c r="A119" s="185" t="s">
        <v>226</v>
      </c>
      <c r="B119" s="186"/>
      <c r="C119" s="257" t="s">
        <v>227</v>
      </c>
      <c r="D119" s="257"/>
      <c r="E119" s="328"/>
      <c r="F119" s="274"/>
      <c r="G119" s="264" t="s">
        <v>215</v>
      </c>
      <c r="I119"/>
      <c r="J119"/>
      <c r="K119"/>
    </row>
    <row r="120" spans="1:17" s="190" customFormat="1" x14ac:dyDescent="0.2">
      <c r="A120" s="239"/>
      <c r="B120" s="240"/>
      <c r="C120" s="428"/>
      <c r="D120" s="429"/>
      <c r="E120" s="325"/>
      <c r="F120" s="324"/>
      <c r="G120" s="263"/>
      <c r="I120"/>
      <c r="J120"/>
      <c r="K120"/>
    </row>
    <row r="121" spans="1:17" s="190" customFormat="1" x14ac:dyDescent="0.2">
      <c r="A121" s="239"/>
      <c r="B121" s="240"/>
      <c r="C121" s="428"/>
      <c r="D121" s="429"/>
      <c r="E121" s="325"/>
      <c r="F121" s="324"/>
      <c r="G121" s="263"/>
      <c r="I121"/>
      <c r="J121"/>
      <c r="K121"/>
    </row>
    <row r="122" spans="1:17" s="190" customFormat="1" ht="11.25" x14ac:dyDescent="0.2">
      <c r="A122" s="239"/>
      <c r="B122" s="240"/>
      <c r="C122" s="428"/>
      <c r="D122" s="429"/>
      <c r="E122" s="325"/>
      <c r="F122" s="324"/>
      <c r="G122" s="271"/>
    </row>
    <row r="123" spans="1:17" s="190" customFormat="1" ht="13.5" thickBot="1" x14ac:dyDescent="0.25">
      <c r="G123" s="272"/>
      <c r="K123" s="198"/>
      <c r="L123" s="198"/>
      <c r="M123" s="198"/>
      <c r="N123" s="198"/>
      <c r="O123" s="198"/>
      <c r="P123" s="198"/>
      <c r="Q123" s="198"/>
    </row>
    <row r="124" spans="1:17" s="198" customFormat="1" ht="13.5" thickBot="1" x14ac:dyDescent="0.25">
      <c r="A124" s="190"/>
      <c r="B124" s="190"/>
      <c r="C124" s="221" t="s">
        <v>228</v>
      </c>
      <c r="D124" s="222"/>
      <c r="E124" s="222"/>
      <c r="F124" s="222"/>
      <c r="G124" s="266">
        <f>SUM(G120:G122)</f>
        <v>0</v>
      </c>
      <c r="H124" s="278" t="s">
        <v>298</v>
      </c>
      <c r="I124" s="279"/>
    </row>
    <row r="125" spans="1:17" s="198" customFormat="1" ht="13.5" thickBot="1" x14ac:dyDescent="0.25">
      <c r="A125" s="276"/>
      <c r="B125" s="276"/>
      <c r="C125" s="277"/>
      <c r="H125" s="285">
        <f ca="1">NOW()</f>
        <v>45048.44266724537</v>
      </c>
      <c r="I125" s="279"/>
    </row>
    <row r="126" spans="1:17" s="198" customFormat="1" ht="13.5" customHeight="1" thickBot="1" x14ac:dyDescent="0.25">
      <c r="A126" s="276"/>
      <c r="B126" s="280" t="s">
        <v>229</v>
      </c>
      <c r="C126" s="281"/>
      <c r="D126" s="282"/>
      <c r="E126" s="283"/>
      <c r="F126" s="283"/>
      <c r="G126" s="284">
        <f>I38+G57+G63+G51+G70+G75+G45+G82+G89+G96+G103+G110+G117+G124</f>
        <v>0</v>
      </c>
      <c r="H126" s="197"/>
      <c r="K126" s="286"/>
      <c r="L126" s="286"/>
      <c r="M126" s="286"/>
      <c r="N126" s="286"/>
      <c r="O126" s="286"/>
      <c r="P126" s="286"/>
      <c r="Q126" s="286"/>
    </row>
    <row r="127" spans="1:17" s="286" customFormat="1" ht="23.25" x14ac:dyDescent="0.2">
      <c r="A127" s="198"/>
      <c r="B127" s="276"/>
      <c r="C127" s="198"/>
      <c r="D127" s="198"/>
      <c r="E127" s="277"/>
      <c r="F127" s="198"/>
      <c r="G127" s="277"/>
      <c r="H127" s="290"/>
      <c r="I127" s="289"/>
      <c r="K127" s="198"/>
      <c r="L127" s="198"/>
      <c r="M127" s="198"/>
      <c r="N127" s="198"/>
      <c r="O127" s="198"/>
      <c r="P127" s="198"/>
      <c r="Q127" s="198"/>
    </row>
    <row r="128" spans="1:17" s="198" customFormat="1" ht="12" customHeight="1" x14ac:dyDescent="0.2">
      <c r="A128" s="287" t="s">
        <v>230</v>
      </c>
      <c r="B128" s="287"/>
      <c r="C128" s="288"/>
      <c r="D128" s="289"/>
      <c r="E128" s="288"/>
      <c r="F128" s="289"/>
      <c r="G128" s="288"/>
      <c r="H128" s="197"/>
    </row>
    <row r="129" customFormat="1" x14ac:dyDescent="0.2"/>
    <row r="130" customFormat="1" x14ac:dyDescent="0.2"/>
    <row r="131" customFormat="1" x14ac:dyDescent="0.2"/>
    <row r="132" customFormat="1" x14ac:dyDescent="0.2"/>
    <row r="133" customFormat="1" x14ac:dyDescent="0.2"/>
    <row r="134" customFormat="1" x14ac:dyDescent="0.2"/>
    <row r="135" customFormat="1" x14ac:dyDescent="0.2"/>
    <row r="136" customFormat="1" x14ac:dyDescent="0.2"/>
    <row r="137" customFormat="1" x14ac:dyDescent="0.2"/>
    <row r="138" customFormat="1" x14ac:dyDescent="0.2"/>
    <row r="139" customFormat="1" x14ac:dyDescent="0.2"/>
    <row r="140" customFormat="1" x14ac:dyDescent="0.2"/>
    <row r="141" customFormat="1" x14ac:dyDescent="0.2"/>
    <row r="142" customFormat="1" x14ac:dyDescent="0.2"/>
    <row r="143" customFormat="1" x14ac:dyDescent="0.2"/>
    <row r="144" customFormat="1" x14ac:dyDescent="0.2"/>
    <row r="145" customFormat="1" x14ac:dyDescent="0.2"/>
    <row r="146" customFormat="1" x14ac:dyDescent="0.2"/>
    <row r="147" customFormat="1" x14ac:dyDescent="0.2"/>
    <row r="148" customFormat="1" x14ac:dyDescent="0.2"/>
    <row r="149" customFormat="1" x14ac:dyDescent="0.2"/>
    <row r="150" customFormat="1" x14ac:dyDescent="0.2"/>
    <row r="151" customFormat="1" x14ac:dyDescent="0.2"/>
    <row r="152" customFormat="1" x14ac:dyDescent="0.2"/>
    <row r="153" customFormat="1" x14ac:dyDescent="0.2"/>
    <row r="154" customFormat="1" x14ac:dyDescent="0.2"/>
    <row r="155" customFormat="1" x14ac:dyDescent="0.2"/>
    <row r="156" customFormat="1" x14ac:dyDescent="0.2"/>
    <row r="157" customFormat="1" x14ac:dyDescent="0.2"/>
    <row r="158" customFormat="1" x14ac:dyDescent="0.2"/>
    <row r="159" customFormat="1" x14ac:dyDescent="0.2"/>
    <row r="160" customFormat="1" x14ac:dyDescent="0.2"/>
    <row r="161" customFormat="1" x14ac:dyDescent="0.2"/>
    <row r="162" customFormat="1" x14ac:dyDescent="0.2"/>
    <row r="163" customFormat="1" x14ac:dyDescent="0.2"/>
    <row r="164" customFormat="1" x14ac:dyDescent="0.2"/>
    <row r="165" customFormat="1" x14ac:dyDescent="0.2"/>
    <row r="166" customFormat="1" x14ac:dyDescent="0.2"/>
    <row r="167" customFormat="1" x14ac:dyDescent="0.2"/>
    <row r="168" customFormat="1" x14ac:dyDescent="0.2"/>
    <row r="169" customFormat="1" x14ac:dyDescent="0.2"/>
    <row r="170" customFormat="1" x14ac:dyDescent="0.2"/>
    <row r="171" customFormat="1" x14ac:dyDescent="0.2"/>
    <row r="172" customFormat="1" x14ac:dyDescent="0.2"/>
    <row r="173" customFormat="1" x14ac:dyDescent="0.2"/>
    <row r="174" customFormat="1" x14ac:dyDescent="0.2"/>
    <row r="175" customFormat="1" x14ac:dyDescent="0.2"/>
    <row r="176" customFormat="1" x14ac:dyDescent="0.2"/>
    <row r="177" customFormat="1" x14ac:dyDescent="0.2"/>
    <row r="178" customFormat="1" x14ac:dyDescent="0.2"/>
    <row r="179" customFormat="1" ht="11.25" customHeight="1" x14ac:dyDescent="0.2"/>
    <row r="180" customFormat="1" x14ac:dyDescent="0.2"/>
    <row r="181" customFormat="1" x14ac:dyDescent="0.2"/>
    <row r="182" customFormat="1" x14ac:dyDescent="0.2"/>
    <row r="183" customFormat="1" x14ac:dyDescent="0.2"/>
    <row r="184" customFormat="1" x14ac:dyDescent="0.2"/>
    <row r="185" customFormat="1" x14ac:dyDescent="0.2"/>
    <row r="186" customFormat="1" x14ac:dyDescent="0.2"/>
    <row r="187" customFormat="1" x14ac:dyDescent="0.2"/>
    <row r="188" customFormat="1" x14ac:dyDescent="0.2"/>
    <row r="189" customFormat="1" x14ac:dyDescent="0.2"/>
    <row r="190" customFormat="1" x14ac:dyDescent="0.2"/>
    <row r="191" customFormat="1" x14ac:dyDescent="0.2"/>
    <row r="192" customFormat="1" x14ac:dyDescent="0.2"/>
    <row r="193" customFormat="1" x14ac:dyDescent="0.2"/>
    <row r="194" customFormat="1" x14ac:dyDescent="0.2"/>
    <row r="195" customFormat="1" x14ac:dyDescent="0.2"/>
    <row r="196" customFormat="1" x14ac:dyDescent="0.2"/>
    <row r="197" customFormat="1" x14ac:dyDescent="0.2"/>
    <row r="198" customFormat="1" x14ac:dyDescent="0.2"/>
    <row r="199" customFormat="1" x14ac:dyDescent="0.2"/>
    <row r="200" customFormat="1" x14ac:dyDescent="0.2"/>
    <row r="201" customFormat="1" x14ac:dyDescent="0.2"/>
    <row r="202" customFormat="1" x14ac:dyDescent="0.2"/>
    <row r="203" customFormat="1" x14ac:dyDescent="0.2"/>
    <row r="204" customFormat="1" x14ac:dyDescent="0.2"/>
    <row r="205" customFormat="1" x14ac:dyDescent="0.2"/>
    <row r="206" customFormat="1" x14ac:dyDescent="0.2"/>
    <row r="207" customFormat="1" x14ac:dyDescent="0.2"/>
    <row r="208" customFormat="1" x14ac:dyDescent="0.2"/>
    <row r="209" customFormat="1" x14ac:dyDescent="0.2"/>
    <row r="210" customFormat="1" x14ac:dyDescent="0.2"/>
    <row r="211" customFormat="1" x14ac:dyDescent="0.2"/>
    <row r="212" customFormat="1" x14ac:dyDescent="0.2"/>
    <row r="213" customFormat="1" x14ac:dyDescent="0.2"/>
    <row r="214" customFormat="1" x14ac:dyDescent="0.2"/>
    <row r="215" customFormat="1" x14ac:dyDescent="0.2"/>
    <row r="216" customFormat="1" x14ac:dyDescent="0.2"/>
    <row r="217" customFormat="1" x14ac:dyDescent="0.2"/>
    <row r="218" customFormat="1" x14ac:dyDescent="0.2"/>
    <row r="219" customFormat="1" x14ac:dyDescent="0.2"/>
    <row r="220" customFormat="1" x14ac:dyDescent="0.2"/>
    <row r="221" customFormat="1" x14ac:dyDescent="0.2"/>
    <row r="222" customFormat="1" x14ac:dyDescent="0.2"/>
    <row r="223" customFormat="1" x14ac:dyDescent="0.2"/>
    <row r="224" customFormat="1" x14ac:dyDescent="0.2"/>
    <row r="225" customFormat="1" x14ac:dyDescent="0.2"/>
    <row r="226" customFormat="1" x14ac:dyDescent="0.2"/>
    <row r="227" customFormat="1" x14ac:dyDescent="0.2"/>
    <row r="228" customFormat="1" x14ac:dyDescent="0.2"/>
    <row r="229" customFormat="1" x14ac:dyDescent="0.2"/>
    <row r="230" customFormat="1" x14ac:dyDescent="0.2"/>
    <row r="231" customFormat="1" x14ac:dyDescent="0.2"/>
    <row r="232" customFormat="1" x14ac:dyDescent="0.2"/>
    <row r="233" customFormat="1" x14ac:dyDescent="0.2"/>
    <row r="234" customFormat="1" x14ac:dyDescent="0.2"/>
    <row r="235" customFormat="1" x14ac:dyDescent="0.2"/>
    <row r="236" customFormat="1" x14ac:dyDescent="0.2"/>
    <row r="237" customFormat="1" x14ac:dyDescent="0.2"/>
    <row r="238" customFormat="1" x14ac:dyDescent="0.2"/>
    <row r="239" customFormat="1" x14ac:dyDescent="0.2"/>
    <row r="240" customFormat="1" x14ac:dyDescent="0.2"/>
    <row r="241" customFormat="1" x14ac:dyDescent="0.2"/>
    <row r="242" customFormat="1" x14ac:dyDescent="0.2"/>
    <row r="243" customFormat="1" x14ac:dyDescent="0.2"/>
    <row r="244" customFormat="1" x14ac:dyDescent="0.2"/>
    <row r="245" customFormat="1" x14ac:dyDescent="0.2"/>
    <row r="246" customFormat="1" x14ac:dyDescent="0.2"/>
    <row r="247" customFormat="1" x14ac:dyDescent="0.2"/>
    <row r="248" customFormat="1" x14ac:dyDescent="0.2"/>
    <row r="249" customFormat="1" x14ac:dyDescent="0.2"/>
    <row r="250" customFormat="1" x14ac:dyDescent="0.2"/>
    <row r="251" customFormat="1" x14ac:dyDescent="0.2"/>
    <row r="252" customFormat="1" x14ac:dyDescent="0.2"/>
    <row r="253" customFormat="1" x14ac:dyDescent="0.2"/>
    <row r="254" customFormat="1" x14ac:dyDescent="0.2"/>
    <row r="255" customFormat="1" x14ac:dyDescent="0.2"/>
    <row r="256" customFormat="1" x14ac:dyDescent="0.2"/>
    <row r="257" customFormat="1" x14ac:dyDescent="0.2"/>
    <row r="258" customFormat="1" x14ac:dyDescent="0.2"/>
    <row r="259" customFormat="1" x14ac:dyDescent="0.2"/>
    <row r="260" customFormat="1" x14ac:dyDescent="0.2"/>
    <row r="261" customFormat="1" x14ac:dyDescent="0.2"/>
    <row r="262" customFormat="1" x14ac:dyDescent="0.2"/>
    <row r="263" customFormat="1" x14ac:dyDescent="0.2"/>
    <row r="264" customFormat="1" x14ac:dyDescent="0.2"/>
    <row r="265" customFormat="1" x14ac:dyDescent="0.2"/>
    <row r="266" customFormat="1" x14ac:dyDescent="0.2"/>
    <row r="267" customFormat="1" x14ac:dyDescent="0.2"/>
    <row r="268" customFormat="1" x14ac:dyDescent="0.2"/>
    <row r="269" customFormat="1" x14ac:dyDescent="0.2"/>
    <row r="270" customFormat="1" x14ac:dyDescent="0.2"/>
    <row r="271" customFormat="1" x14ac:dyDescent="0.2"/>
    <row r="272" customFormat="1" x14ac:dyDescent="0.2"/>
    <row r="273" customFormat="1" x14ac:dyDescent="0.2"/>
    <row r="274" customFormat="1" x14ac:dyDescent="0.2"/>
    <row r="275" customFormat="1" x14ac:dyDescent="0.2"/>
    <row r="276" customFormat="1" x14ac:dyDescent="0.2"/>
    <row r="277" customFormat="1" x14ac:dyDescent="0.2"/>
    <row r="278" customFormat="1" x14ac:dyDescent="0.2"/>
    <row r="279" customFormat="1" x14ac:dyDescent="0.2"/>
    <row r="280" customFormat="1" x14ac:dyDescent="0.2"/>
    <row r="281" customFormat="1" x14ac:dyDescent="0.2"/>
    <row r="282" customFormat="1" x14ac:dyDescent="0.2"/>
    <row r="283" customFormat="1" x14ac:dyDescent="0.2"/>
    <row r="284" customFormat="1" x14ac:dyDescent="0.2"/>
    <row r="285" customFormat="1" x14ac:dyDescent="0.2"/>
    <row r="286" customFormat="1" x14ac:dyDescent="0.2"/>
    <row r="287" customFormat="1" x14ac:dyDescent="0.2"/>
    <row r="288" customFormat="1" x14ac:dyDescent="0.2"/>
    <row r="289" customFormat="1" x14ac:dyDescent="0.2"/>
    <row r="290" customFormat="1" x14ac:dyDescent="0.2"/>
    <row r="291" customFormat="1" x14ac:dyDescent="0.2"/>
    <row r="292" customFormat="1" x14ac:dyDescent="0.2"/>
    <row r="293" customFormat="1" x14ac:dyDescent="0.2"/>
    <row r="294" customFormat="1" x14ac:dyDescent="0.2"/>
    <row r="295" customFormat="1" x14ac:dyDescent="0.2"/>
    <row r="296" customFormat="1" x14ac:dyDescent="0.2"/>
    <row r="297" customFormat="1" x14ac:dyDescent="0.2"/>
    <row r="298" customFormat="1" x14ac:dyDescent="0.2"/>
    <row r="299" customFormat="1" x14ac:dyDescent="0.2"/>
    <row r="300" customFormat="1" x14ac:dyDescent="0.2"/>
    <row r="301" customFormat="1" x14ac:dyDescent="0.2"/>
    <row r="302" customFormat="1" x14ac:dyDescent="0.2"/>
    <row r="303" customFormat="1" x14ac:dyDescent="0.2"/>
    <row r="304" customFormat="1" x14ac:dyDescent="0.2"/>
    <row r="305" customFormat="1" x14ac:dyDescent="0.2"/>
    <row r="306" customFormat="1" x14ac:dyDescent="0.2"/>
    <row r="307" customFormat="1" x14ac:dyDescent="0.2"/>
    <row r="308" customFormat="1" x14ac:dyDescent="0.2"/>
    <row r="309" customFormat="1" x14ac:dyDescent="0.2"/>
    <row r="310" customFormat="1" x14ac:dyDescent="0.2"/>
  </sheetData>
  <phoneticPr fontId="0" type="noConversion"/>
  <dataValidations xWindow="87" yWindow="547" count="9">
    <dataValidation type="list" allowBlank="1" showInputMessage="1" showErrorMessage="1" sqref="H48:H49 H60:H61 H54:H55" xr:uid="{8770D88D-4FE7-4508-B531-BDDFE529FB65}">
      <formula1>"Yes, No"</formula1>
    </dataValidation>
    <dataValidation type="list" allowBlank="1" showInputMessage="1" showErrorMessage="1" sqref="C7:C36" xr:uid="{543F2B51-71D3-4F7F-B55B-F20D8B8C6A61}">
      <formula1>"A,R,C"</formula1>
    </dataValidation>
    <dataValidation type="list" errorStyle="warning" allowBlank="1" showInputMessage="1" showErrorMessage="1" errorTitle="Warning" error="This Position is not part of the standard list Select Yes to continue." sqref="F7:F36" xr:uid="{43B3D650-A733-4DEE-AC68-C447EB1D862F}">
      <formula1>Duty_List</formula1>
    </dataValidation>
    <dataValidation type="list" allowBlank="1" showInputMessage="1" showErrorMessage="1" sqref="E7:E36" xr:uid="{5C942365-DAB0-4B07-AE57-DCD492CAF21E}">
      <formula1>Paygrade</formula1>
    </dataValidation>
    <dataValidation type="list" allowBlank="1" showInputMessage="1" showErrorMessage="1" prompt="click on arrow for a drop down list" sqref="A66:A68" xr:uid="{31EB4AEF-B6B8-41BD-9546-9898B64431FD}">
      <formula1>Equip_List</formula1>
    </dataValidation>
    <dataValidation type="list" allowBlank="1" showInputMessage="1" showErrorMessage="1" prompt="click on arrow for a drop down list" sqref="A60:A61" xr:uid="{1DDFEDF6-4AE1-4C8C-ACE5-E5649E5FD114}">
      <formula1>Cutter_Type</formula1>
    </dataValidation>
    <dataValidation type="list" allowBlank="1" showInputMessage="1" showErrorMessage="1" prompt="click on arrow for a drop down list" sqref="A54:A55" xr:uid="{7C3E8F77-1721-4FA4-98F1-042B3AFC4863}">
      <formula1>Boat_Type</formula1>
    </dataValidation>
    <dataValidation type="list" allowBlank="1" showInputMessage="1" showErrorMessage="1" sqref="A48:A49" xr:uid="{7E87BFC0-B2E4-4899-B6B5-C8E3DEB7C1CB}">
      <formula1>Air_Type</formula1>
    </dataValidation>
    <dataValidation type="list" allowBlank="1" showInputMessage="1" showErrorMessage="1" sqref="A41:A43" xr:uid="{EF768259-5DDB-44F9-9DB6-5742C281C0B4}">
      <formula1>Vehicle_Type</formula1>
    </dataValidation>
  </dataValidations>
  <pageMargins left="0.7" right="0.7" top="0.75" bottom="0.75" header="0.3" footer="0.3"/>
  <pageSetup scale="74" fitToHeight="0"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1:R313"/>
  <sheetViews>
    <sheetView showGridLines="0" zoomScaleNormal="100" workbookViewId="0"/>
  </sheetViews>
  <sheetFormatPr defaultColWidth="9.140625" defaultRowHeight="12.75" x14ac:dyDescent="0.2"/>
  <cols>
    <col min="1" max="1" width="24.7109375" style="6" customWidth="1"/>
    <col min="2" max="2" width="15.28515625" style="5" bestFit="1" customWidth="1"/>
    <col min="3" max="3" width="8" style="6" customWidth="1"/>
    <col min="4" max="4" width="16.28515625" style="6" customWidth="1"/>
    <col min="5" max="5" width="8.7109375" style="6" bestFit="1" customWidth="1"/>
    <col min="6" max="6" width="12.7109375" style="6" customWidth="1"/>
    <col min="7" max="7" width="12" style="6" customWidth="1"/>
    <col min="8" max="8" width="12.7109375" style="6" customWidth="1"/>
    <col min="9" max="9" width="12.7109375" style="5" customWidth="1"/>
    <col min="10" max="16384" width="9.140625" style="5"/>
  </cols>
  <sheetData>
    <row r="1" spans="1:10" x14ac:dyDescent="0.2">
      <c r="A1" s="72" t="s">
        <v>119</v>
      </c>
      <c r="B1" s="85" t="str">
        <f>'Daily Summary'!J2</f>
        <v>UCGPXXXXXX</v>
      </c>
      <c r="D1" s="5"/>
      <c r="F1" s="12" t="s">
        <v>259</v>
      </c>
      <c r="G1" s="87" t="str">
        <f>'Daily Summary'!A1</f>
        <v>F/V StillaFloat</v>
      </c>
    </row>
    <row r="2" spans="1:10" x14ac:dyDescent="0.2">
      <c r="A2" s="30"/>
      <c r="B2" s="30"/>
      <c r="C2" s="30"/>
      <c r="D2" s="5"/>
      <c r="E2" s="30"/>
      <c r="F2" s="5"/>
      <c r="G2" s="30"/>
      <c r="H2" s="5"/>
    </row>
    <row r="3" spans="1:10" x14ac:dyDescent="0.2">
      <c r="A3" s="30"/>
      <c r="B3" s="30"/>
      <c r="C3" s="30"/>
      <c r="D3" s="5"/>
      <c r="E3" s="30"/>
      <c r="F3" s="5"/>
      <c r="G3" s="30"/>
      <c r="H3" s="5"/>
    </row>
    <row r="4" spans="1:10" ht="13.5" thickBot="1" x14ac:dyDescent="0.25">
      <c r="A4" s="12" t="s">
        <v>188</v>
      </c>
      <c r="B4" s="86">
        <f>'day5'!B4+1</f>
        <v>45205</v>
      </c>
      <c r="C4" s="30"/>
      <c r="D4" s="44"/>
      <c r="E4" s="44"/>
      <c r="F4" s="12" t="s">
        <v>311</v>
      </c>
      <c r="G4" s="70"/>
      <c r="H4" s="70"/>
      <c r="I4" s="74"/>
    </row>
    <row r="5" spans="1:10" ht="13.5" thickBot="1" x14ac:dyDescent="0.25">
      <c r="A5" s="12"/>
      <c r="B5" s="41"/>
      <c r="C5" s="30"/>
      <c r="D5" s="12"/>
      <c r="E5" s="12"/>
      <c r="F5" s="12"/>
      <c r="G5" s="40"/>
      <c r="H5" s="40"/>
      <c r="I5" s="40"/>
    </row>
    <row r="6" spans="1:10" s="190" customFormat="1" ht="11.25" x14ac:dyDescent="0.2">
      <c r="A6" s="185" t="s">
        <v>190</v>
      </c>
      <c r="B6" s="187" t="s">
        <v>236</v>
      </c>
      <c r="C6" s="187" t="s">
        <v>189</v>
      </c>
      <c r="D6" s="187" t="s">
        <v>191</v>
      </c>
      <c r="E6" s="187" t="s">
        <v>235</v>
      </c>
      <c r="F6" s="187" t="s">
        <v>192</v>
      </c>
      <c r="G6" s="187" t="s">
        <v>233</v>
      </c>
      <c r="H6" s="187" t="s">
        <v>234</v>
      </c>
      <c r="I6" s="264" t="s">
        <v>193</v>
      </c>
      <c r="J6" s="206"/>
    </row>
    <row r="7" spans="1:10" s="190" customFormat="1" ht="11.25" x14ac:dyDescent="0.2">
      <c r="A7" s="309" t="s">
        <v>409</v>
      </c>
      <c r="B7" s="310"/>
      <c r="C7" s="310"/>
      <c r="D7" s="208" t="s">
        <v>258</v>
      </c>
      <c r="E7" s="311" t="s">
        <v>30</v>
      </c>
      <c r="F7" s="210"/>
      <c r="G7" s="312">
        <v>0</v>
      </c>
      <c r="H7" s="313">
        <f>INDEX(Personnel[],MATCH(E7,Paygrade,0),2)</f>
        <v>38</v>
      </c>
      <c r="I7" s="314">
        <f>(G7*H7)</f>
        <v>0</v>
      </c>
    </row>
    <row r="8" spans="1:10" s="190" customFormat="1" ht="11.25" x14ac:dyDescent="0.2">
      <c r="A8" s="309" t="s">
        <v>409</v>
      </c>
      <c r="B8" s="207"/>
      <c r="C8" s="310"/>
      <c r="D8" s="208" t="s">
        <v>258</v>
      </c>
      <c r="E8" s="209" t="s">
        <v>32</v>
      </c>
      <c r="F8" s="210"/>
      <c r="G8" s="210">
        <v>0</v>
      </c>
      <c r="H8" s="313">
        <f>INDEX(Personnel[],MATCH(E8,Paygrade,0),2)</f>
        <v>52</v>
      </c>
      <c r="I8" s="212">
        <f t="shared" ref="I8:I36" si="0">(G8*H8)</f>
        <v>0</v>
      </c>
    </row>
    <row r="9" spans="1:10" s="190" customFormat="1" ht="11.25" x14ac:dyDescent="0.2">
      <c r="A9" s="309" t="s">
        <v>409</v>
      </c>
      <c r="B9" s="207"/>
      <c r="C9" s="310"/>
      <c r="D9" s="208" t="s">
        <v>258</v>
      </c>
      <c r="E9" s="209" t="s">
        <v>34</v>
      </c>
      <c r="F9" s="210"/>
      <c r="G9" s="210">
        <v>0</v>
      </c>
      <c r="H9" s="313">
        <f>INDEX(Personnel[],MATCH(E9,Paygrade,0),2)</f>
        <v>58</v>
      </c>
      <c r="I9" s="212">
        <f t="shared" si="0"/>
        <v>0</v>
      </c>
    </row>
    <row r="10" spans="1:10" s="190" customFormat="1" ht="11.25" x14ac:dyDescent="0.2">
      <c r="A10" s="309" t="s">
        <v>409</v>
      </c>
      <c r="B10" s="207"/>
      <c r="C10" s="310"/>
      <c r="D10" s="208" t="s">
        <v>258</v>
      </c>
      <c r="E10" s="209" t="s">
        <v>36</v>
      </c>
      <c r="F10" s="210"/>
      <c r="G10" s="210">
        <v>0</v>
      </c>
      <c r="H10" s="313">
        <f>INDEX(Personnel[],MATCH(E10,Paygrade,0),2)</f>
        <v>72</v>
      </c>
      <c r="I10" s="212">
        <f t="shared" si="0"/>
        <v>0</v>
      </c>
    </row>
    <row r="11" spans="1:10" s="190" customFormat="1" ht="11.25" x14ac:dyDescent="0.2">
      <c r="A11" s="309" t="s">
        <v>409</v>
      </c>
      <c r="B11" s="207"/>
      <c r="C11" s="310"/>
      <c r="D11" s="208" t="s">
        <v>258</v>
      </c>
      <c r="E11" s="209" t="s">
        <v>38</v>
      </c>
      <c r="F11" s="210"/>
      <c r="G11" s="210">
        <v>0</v>
      </c>
      <c r="H11" s="313">
        <f>INDEX(Personnel[],MATCH(E11,Paygrade,0),2)</f>
        <v>87</v>
      </c>
      <c r="I11" s="212">
        <f t="shared" si="0"/>
        <v>0</v>
      </c>
    </row>
    <row r="12" spans="1:10" s="190" customFormat="1" ht="11.25" x14ac:dyDescent="0.2">
      <c r="A12" s="309" t="s">
        <v>409</v>
      </c>
      <c r="B12" s="207"/>
      <c r="C12" s="310"/>
      <c r="D12" s="208" t="s">
        <v>258</v>
      </c>
      <c r="E12" s="209" t="s">
        <v>40</v>
      </c>
      <c r="F12" s="210"/>
      <c r="G12" s="210">
        <v>0</v>
      </c>
      <c r="H12" s="313">
        <f>INDEX(Personnel[],MATCH(E12,Paygrade,0),2)</f>
        <v>100</v>
      </c>
      <c r="I12" s="212">
        <f t="shared" si="0"/>
        <v>0</v>
      </c>
    </row>
    <row r="13" spans="1:10" s="190" customFormat="1" ht="11.25" x14ac:dyDescent="0.2">
      <c r="A13" s="309" t="s">
        <v>409</v>
      </c>
      <c r="B13" s="207"/>
      <c r="C13" s="310"/>
      <c r="D13" s="208" t="s">
        <v>258</v>
      </c>
      <c r="E13" s="209" t="s">
        <v>41</v>
      </c>
      <c r="F13" s="210"/>
      <c r="G13" s="210">
        <v>0</v>
      </c>
      <c r="H13" s="313">
        <f>INDEX(Personnel[],MATCH(E13,Paygrade,0),2)</f>
        <v>112</v>
      </c>
      <c r="I13" s="212">
        <f t="shared" si="0"/>
        <v>0</v>
      </c>
    </row>
    <row r="14" spans="1:10" s="190" customFormat="1" ht="11.25" x14ac:dyDescent="0.2">
      <c r="A14" s="309" t="s">
        <v>409</v>
      </c>
      <c r="B14" s="207"/>
      <c r="C14" s="310"/>
      <c r="D14" s="208" t="s">
        <v>258</v>
      </c>
      <c r="E14" s="209" t="s">
        <v>42</v>
      </c>
      <c r="F14" s="210"/>
      <c r="G14" s="210">
        <v>0</v>
      </c>
      <c r="H14" s="313">
        <f>INDEX(Personnel[],MATCH(E14,Paygrade,0),2)</f>
        <v>123</v>
      </c>
      <c r="I14" s="212">
        <f t="shared" si="0"/>
        <v>0</v>
      </c>
    </row>
    <row r="15" spans="1:10" s="190" customFormat="1" ht="11.25" x14ac:dyDescent="0.2">
      <c r="A15" s="309" t="s">
        <v>409</v>
      </c>
      <c r="B15" s="207"/>
      <c r="C15" s="310"/>
      <c r="D15" s="208" t="s">
        <v>258</v>
      </c>
      <c r="E15" s="209" t="s">
        <v>43</v>
      </c>
      <c r="F15" s="210"/>
      <c r="G15" s="210">
        <v>0</v>
      </c>
      <c r="H15" s="313">
        <f>INDEX(Personnel[],MATCH(E15,Paygrade,0),2)</f>
        <v>141</v>
      </c>
      <c r="I15" s="212">
        <f t="shared" si="0"/>
        <v>0</v>
      </c>
    </row>
    <row r="16" spans="1:10" s="190" customFormat="1" ht="11.25" x14ac:dyDescent="0.2">
      <c r="A16" s="309" t="s">
        <v>409</v>
      </c>
      <c r="B16" s="207"/>
      <c r="C16" s="310"/>
      <c r="D16" s="208" t="s">
        <v>258</v>
      </c>
      <c r="E16" s="209" t="s">
        <v>44</v>
      </c>
      <c r="F16" s="210"/>
      <c r="G16" s="210">
        <v>0</v>
      </c>
      <c r="H16" s="313">
        <f>INDEX(Personnel[],MATCH(E16,Paygrade,0),2)</f>
        <v>172</v>
      </c>
      <c r="I16" s="212">
        <f t="shared" si="0"/>
        <v>0</v>
      </c>
    </row>
    <row r="17" spans="1:9" s="190" customFormat="1" ht="11.25" x14ac:dyDescent="0.2">
      <c r="A17" s="309" t="s">
        <v>409</v>
      </c>
      <c r="B17" s="207"/>
      <c r="C17" s="310"/>
      <c r="D17" s="208" t="s">
        <v>258</v>
      </c>
      <c r="E17" s="209" t="s">
        <v>9</v>
      </c>
      <c r="F17" s="210"/>
      <c r="G17" s="210">
        <v>0</v>
      </c>
      <c r="H17" s="313">
        <f>INDEX(Personnel[],MATCH(E17,Paygrade,0),2)</f>
        <v>91</v>
      </c>
      <c r="I17" s="212">
        <f t="shared" si="0"/>
        <v>0</v>
      </c>
    </row>
    <row r="18" spans="1:9" s="190" customFormat="1" ht="11.25" x14ac:dyDescent="0.2">
      <c r="A18" s="309" t="s">
        <v>409</v>
      </c>
      <c r="B18" s="207"/>
      <c r="C18" s="310"/>
      <c r="D18" s="208" t="s">
        <v>258</v>
      </c>
      <c r="E18" s="209" t="s">
        <v>10</v>
      </c>
      <c r="F18" s="210"/>
      <c r="G18" s="210">
        <v>0</v>
      </c>
      <c r="H18" s="313">
        <f>INDEX(Personnel[],MATCH(E18,Paygrade,0),2)</f>
        <v>110</v>
      </c>
      <c r="I18" s="212">
        <f t="shared" si="0"/>
        <v>0</v>
      </c>
    </row>
    <row r="19" spans="1:9" s="190" customFormat="1" ht="11.25" x14ac:dyDescent="0.2">
      <c r="A19" s="309" t="s">
        <v>409</v>
      </c>
      <c r="B19" s="207"/>
      <c r="C19" s="310"/>
      <c r="D19" s="208" t="s">
        <v>258</v>
      </c>
      <c r="E19" s="209" t="s">
        <v>12</v>
      </c>
      <c r="F19" s="210"/>
      <c r="G19" s="210">
        <v>0</v>
      </c>
      <c r="H19" s="313">
        <f>INDEX(Personnel[],MATCH(E19,Paygrade,0),2)</f>
        <v>135</v>
      </c>
      <c r="I19" s="212">
        <f t="shared" si="0"/>
        <v>0</v>
      </c>
    </row>
    <row r="20" spans="1:9" s="190" customFormat="1" ht="11.25" x14ac:dyDescent="0.2">
      <c r="A20" s="309" t="s">
        <v>409</v>
      </c>
      <c r="B20" s="207"/>
      <c r="C20" s="310"/>
      <c r="D20" s="208" t="s">
        <v>258</v>
      </c>
      <c r="E20" s="209" t="s">
        <v>14</v>
      </c>
      <c r="F20" s="210"/>
      <c r="G20" s="210">
        <v>0</v>
      </c>
      <c r="H20" s="313">
        <f>INDEX(Personnel[],MATCH(E20,Paygrade,0),2)</f>
        <v>161</v>
      </c>
      <c r="I20" s="212">
        <f t="shared" si="0"/>
        <v>0</v>
      </c>
    </row>
    <row r="21" spans="1:9" s="190" customFormat="1" ht="11.25" x14ac:dyDescent="0.2">
      <c r="A21" s="309" t="s">
        <v>409</v>
      </c>
      <c r="B21" s="207"/>
      <c r="C21" s="310"/>
      <c r="D21" s="208" t="s">
        <v>258</v>
      </c>
      <c r="E21" s="209" t="s">
        <v>15</v>
      </c>
      <c r="F21" s="210"/>
      <c r="G21" s="210">
        <v>0</v>
      </c>
      <c r="H21" s="313">
        <f>INDEX(Personnel[],MATCH(E21,Paygrade,0),2)</f>
        <v>179</v>
      </c>
      <c r="I21" s="212">
        <f t="shared" si="0"/>
        <v>0</v>
      </c>
    </row>
    <row r="22" spans="1:9" s="190" customFormat="1" ht="11.25" x14ac:dyDescent="0.2">
      <c r="A22" s="309" t="s">
        <v>409</v>
      </c>
      <c r="B22" s="207"/>
      <c r="C22" s="310"/>
      <c r="D22" s="208" t="s">
        <v>258</v>
      </c>
      <c r="E22" s="209" t="s">
        <v>16</v>
      </c>
      <c r="F22" s="210"/>
      <c r="G22" s="210">
        <v>0</v>
      </c>
      <c r="H22" s="313">
        <f>INDEX(Personnel[],MATCH(E22,Paygrade,0),2)</f>
        <v>208</v>
      </c>
      <c r="I22" s="212">
        <f t="shared" si="0"/>
        <v>0</v>
      </c>
    </row>
    <row r="23" spans="1:9" s="190" customFormat="1" ht="11.25" x14ac:dyDescent="0.2">
      <c r="A23" s="309" t="s">
        <v>409</v>
      </c>
      <c r="B23" s="207"/>
      <c r="C23" s="310"/>
      <c r="D23" s="208" t="s">
        <v>258</v>
      </c>
      <c r="E23" s="209" t="s">
        <v>17</v>
      </c>
      <c r="F23" s="210"/>
      <c r="G23" s="210">
        <v>0</v>
      </c>
      <c r="H23" s="313">
        <f>INDEX(Personnel[],MATCH(E23,Paygrade,0),2)</f>
        <v>221</v>
      </c>
      <c r="I23" s="212">
        <f t="shared" si="0"/>
        <v>0</v>
      </c>
    </row>
    <row r="24" spans="1:9" s="190" customFormat="1" ht="11.25" x14ac:dyDescent="0.2">
      <c r="A24" s="309" t="s">
        <v>409</v>
      </c>
      <c r="B24" s="207"/>
      <c r="C24" s="310"/>
      <c r="D24" s="208" t="s">
        <v>258</v>
      </c>
      <c r="E24" s="209" t="s">
        <v>18</v>
      </c>
      <c r="F24" s="210"/>
      <c r="G24" s="210">
        <v>0</v>
      </c>
      <c r="H24" s="313">
        <f>INDEX(Personnel[],MATCH(E24,Paygrade,0),2)</f>
        <v>242</v>
      </c>
      <c r="I24" s="212">
        <f t="shared" si="0"/>
        <v>0</v>
      </c>
    </row>
    <row r="25" spans="1:9" s="190" customFormat="1" ht="11.25" x14ac:dyDescent="0.2">
      <c r="A25" s="309" t="s">
        <v>409</v>
      </c>
      <c r="B25" s="207"/>
      <c r="C25" s="310"/>
      <c r="D25" s="208" t="s">
        <v>258</v>
      </c>
      <c r="E25" s="209" t="s">
        <v>19</v>
      </c>
      <c r="F25" s="210"/>
      <c r="G25" s="210">
        <v>0</v>
      </c>
      <c r="H25" s="313">
        <f>INDEX(Personnel[],MATCH(E25,Paygrade,0),2)</f>
        <v>265</v>
      </c>
      <c r="I25" s="212">
        <f t="shared" si="0"/>
        <v>0</v>
      </c>
    </row>
    <row r="26" spans="1:9" s="190" customFormat="1" ht="11.25" x14ac:dyDescent="0.2">
      <c r="A26" s="309" t="s">
        <v>409</v>
      </c>
      <c r="B26" s="207"/>
      <c r="C26" s="310"/>
      <c r="D26" s="208" t="s">
        <v>258</v>
      </c>
      <c r="E26" s="209" t="s">
        <v>21</v>
      </c>
      <c r="F26" s="210"/>
      <c r="G26" s="210">
        <v>0</v>
      </c>
      <c r="H26" s="313">
        <f>INDEX(Personnel[],MATCH(E26,Paygrade,0),2)</f>
        <v>263</v>
      </c>
      <c r="I26" s="212">
        <f t="shared" si="0"/>
        <v>0</v>
      </c>
    </row>
    <row r="27" spans="1:9" s="190" customFormat="1" ht="11.25" x14ac:dyDescent="0.2">
      <c r="A27" s="309" t="s">
        <v>409</v>
      </c>
      <c r="B27" s="207"/>
      <c r="C27" s="310"/>
      <c r="D27" s="208" t="s">
        <v>258</v>
      </c>
      <c r="E27" s="209" t="s">
        <v>29</v>
      </c>
      <c r="F27" s="210"/>
      <c r="G27" s="210">
        <v>0</v>
      </c>
      <c r="H27" s="313">
        <f>INDEX(Personnel[],MATCH(E27,Paygrade,0),2)</f>
        <v>122</v>
      </c>
      <c r="I27" s="212">
        <f t="shared" si="0"/>
        <v>0</v>
      </c>
    </row>
    <row r="28" spans="1:9" s="190" customFormat="1" ht="11.25" x14ac:dyDescent="0.2">
      <c r="A28" s="309" t="s">
        <v>409</v>
      </c>
      <c r="B28" s="207"/>
      <c r="C28" s="310"/>
      <c r="D28" s="208" t="s">
        <v>258</v>
      </c>
      <c r="E28" s="209" t="s">
        <v>27</v>
      </c>
      <c r="F28" s="210"/>
      <c r="G28" s="210">
        <v>0</v>
      </c>
      <c r="H28" s="313">
        <f>INDEX(Personnel[],MATCH(E28,Paygrade,0),2)</f>
        <v>136</v>
      </c>
      <c r="I28" s="212">
        <f t="shared" si="0"/>
        <v>0</v>
      </c>
    </row>
    <row r="29" spans="1:9" s="190" customFormat="1" ht="11.25" x14ac:dyDescent="0.2">
      <c r="A29" s="309" t="s">
        <v>409</v>
      </c>
      <c r="B29" s="207"/>
      <c r="C29" s="310"/>
      <c r="D29" s="208" t="s">
        <v>258</v>
      </c>
      <c r="E29" s="209" t="s">
        <v>25</v>
      </c>
      <c r="F29" s="210"/>
      <c r="G29" s="210">
        <v>0</v>
      </c>
      <c r="H29" s="313">
        <f>INDEX(Personnel[],MATCH(E29,Paygrade,0),2)</f>
        <v>154</v>
      </c>
      <c r="I29" s="212">
        <f t="shared" si="0"/>
        <v>0</v>
      </c>
    </row>
    <row r="30" spans="1:9" s="190" customFormat="1" ht="11.25" x14ac:dyDescent="0.2">
      <c r="A30" s="309" t="s">
        <v>409</v>
      </c>
      <c r="B30" s="207"/>
      <c r="C30" s="310"/>
      <c r="D30" s="208" t="s">
        <v>258</v>
      </c>
      <c r="E30" s="209" t="s">
        <v>45</v>
      </c>
      <c r="F30" s="210"/>
      <c r="G30" s="210">
        <v>0</v>
      </c>
      <c r="H30" s="313">
        <f>INDEX(Personnel[],MATCH(E30,Paygrade,0),2)</f>
        <v>35</v>
      </c>
      <c r="I30" s="212">
        <f t="shared" si="0"/>
        <v>0</v>
      </c>
    </row>
    <row r="31" spans="1:9" s="190" customFormat="1" ht="11.25" x14ac:dyDescent="0.2">
      <c r="A31" s="309" t="s">
        <v>409</v>
      </c>
      <c r="B31" s="207"/>
      <c r="C31" s="310"/>
      <c r="D31" s="208" t="s">
        <v>258</v>
      </c>
      <c r="E31" s="209" t="s">
        <v>46</v>
      </c>
      <c r="F31" s="210"/>
      <c r="G31" s="210">
        <v>0</v>
      </c>
      <c r="H31" s="313">
        <f>INDEX(Personnel[],MATCH(E31,Paygrade,0),2)</f>
        <v>38</v>
      </c>
      <c r="I31" s="212">
        <f t="shared" si="0"/>
        <v>0</v>
      </c>
    </row>
    <row r="32" spans="1:9" s="190" customFormat="1" ht="11.25" x14ac:dyDescent="0.2">
      <c r="A32" s="309" t="s">
        <v>409</v>
      </c>
      <c r="B32" s="207"/>
      <c r="C32" s="310"/>
      <c r="D32" s="208" t="s">
        <v>258</v>
      </c>
      <c r="E32" s="209" t="s">
        <v>47</v>
      </c>
      <c r="F32" s="210"/>
      <c r="G32" s="210">
        <v>0</v>
      </c>
      <c r="H32" s="313">
        <f>INDEX(Personnel[],MATCH(E32,Paygrade,0),2)</f>
        <v>44</v>
      </c>
      <c r="I32" s="212">
        <f t="shared" si="0"/>
        <v>0</v>
      </c>
    </row>
    <row r="33" spans="1:18" s="190" customFormat="1" ht="11.25" x14ac:dyDescent="0.2">
      <c r="A33" s="309" t="s">
        <v>409</v>
      </c>
      <c r="B33" s="207"/>
      <c r="C33" s="310"/>
      <c r="D33" s="208" t="s">
        <v>258</v>
      </c>
      <c r="E33" s="209" t="s">
        <v>48</v>
      </c>
      <c r="F33" s="210"/>
      <c r="G33" s="210">
        <v>0</v>
      </c>
      <c r="H33" s="313">
        <f>INDEX(Personnel[],MATCH(E33,Paygrade,0),2)</f>
        <v>47</v>
      </c>
      <c r="I33" s="212">
        <f t="shared" si="0"/>
        <v>0</v>
      </c>
    </row>
    <row r="34" spans="1:18" s="190" customFormat="1" ht="11.25" x14ac:dyDescent="0.2">
      <c r="A34" s="309" t="s">
        <v>409</v>
      </c>
      <c r="B34" s="207"/>
      <c r="C34" s="310"/>
      <c r="D34" s="208" t="s">
        <v>258</v>
      </c>
      <c r="E34" s="209" t="s">
        <v>49</v>
      </c>
      <c r="F34" s="210"/>
      <c r="G34" s="210">
        <v>0</v>
      </c>
      <c r="H34" s="313">
        <f>INDEX(Personnel[],MATCH(E34,Paygrade,0),2)</f>
        <v>53</v>
      </c>
      <c r="I34" s="212">
        <f t="shared" si="0"/>
        <v>0</v>
      </c>
    </row>
    <row r="35" spans="1:18" s="190" customFormat="1" ht="11.25" x14ac:dyDescent="0.2">
      <c r="A35" s="309" t="s">
        <v>409</v>
      </c>
      <c r="B35" s="207"/>
      <c r="C35" s="310"/>
      <c r="D35" s="208" t="s">
        <v>258</v>
      </c>
      <c r="E35" s="209" t="s">
        <v>50</v>
      </c>
      <c r="F35" s="210"/>
      <c r="G35" s="210">
        <v>0</v>
      </c>
      <c r="H35" s="313">
        <f>INDEX(Personnel[],MATCH(E35,Paygrade,0),2)</f>
        <v>61</v>
      </c>
      <c r="I35" s="212">
        <f t="shared" si="0"/>
        <v>0</v>
      </c>
    </row>
    <row r="36" spans="1:18" s="190" customFormat="1" ht="11.25" x14ac:dyDescent="0.2">
      <c r="A36" s="309" t="s">
        <v>409</v>
      </c>
      <c r="B36" s="207"/>
      <c r="C36" s="310"/>
      <c r="D36" s="208" t="s">
        <v>258</v>
      </c>
      <c r="E36" s="209" t="s">
        <v>51</v>
      </c>
      <c r="F36" s="210"/>
      <c r="G36" s="210">
        <v>0</v>
      </c>
      <c r="H36" s="313">
        <f>INDEX(Personnel[],MATCH(E36,Paygrade,0),2)</f>
        <v>62</v>
      </c>
      <c r="I36" s="212">
        <f t="shared" si="0"/>
        <v>0</v>
      </c>
    </row>
    <row r="37" spans="1:18" s="190" customFormat="1" ht="12" thickBot="1" x14ac:dyDescent="0.25">
      <c r="A37" s="213"/>
      <c r="B37" s="214"/>
      <c r="C37" s="214"/>
      <c r="D37" s="215"/>
      <c r="E37" s="216"/>
      <c r="F37" s="216"/>
      <c r="G37" s="217"/>
      <c r="H37" s="218"/>
      <c r="I37" s="219"/>
    </row>
    <row r="38" spans="1:18" s="190" customFormat="1" ht="12" thickBot="1" x14ac:dyDescent="0.25">
      <c r="A38" s="220"/>
      <c r="B38" s="220"/>
      <c r="C38" s="221" t="s">
        <v>194</v>
      </c>
      <c r="D38" s="222"/>
      <c r="E38" s="222"/>
      <c r="F38" s="222"/>
      <c r="G38" s="223"/>
      <c r="H38" s="224"/>
      <c r="I38" s="225">
        <f>SUM(I7:I36)</f>
        <v>0</v>
      </c>
    </row>
    <row r="39" spans="1:18" s="190" customFormat="1" ht="12" thickBot="1" x14ac:dyDescent="0.25">
      <c r="A39" s="220"/>
      <c r="B39" s="220"/>
      <c r="C39" s="226"/>
      <c r="D39" s="226"/>
      <c r="E39" s="226"/>
      <c r="F39" s="226"/>
      <c r="G39" s="227"/>
      <c r="I39" s="227"/>
    </row>
    <row r="40" spans="1:18" s="190" customFormat="1" ht="11.25" x14ac:dyDescent="0.2">
      <c r="A40" s="185" t="s">
        <v>211</v>
      </c>
      <c r="B40" s="187" t="s">
        <v>303</v>
      </c>
      <c r="C40" s="187" t="s">
        <v>241</v>
      </c>
      <c r="D40" s="187" t="s">
        <v>239</v>
      </c>
      <c r="E40" s="187" t="s">
        <v>240</v>
      </c>
      <c r="F40" s="187" t="s">
        <v>320</v>
      </c>
      <c r="G40" s="193" t="s">
        <v>141</v>
      </c>
    </row>
    <row r="41" spans="1:18" s="190" customFormat="1" x14ac:dyDescent="0.2">
      <c r="A41" s="228" t="s">
        <v>244</v>
      </c>
      <c r="B41" s="229"/>
      <c r="C41" s="230">
        <v>0</v>
      </c>
      <c r="D41" s="336">
        <f>INDEX(Vehicle[],MATCH(A41,Vehicle_Type,0),3)</f>
        <v>9.84</v>
      </c>
      <c r="E41" s="230">
        <v>0</v>
      </c>
      <c r="F41" s="337">
        <f>INDEX(Vehicle[],MATCH(A41,Vehicle_Type,0),2)</f>
        <v>0.16</v>
      </c>
      <c r="G41" s="231">
        <f>C41*D41+E41*F41</f>
        <v>0</v>
      </c>
      <c r="M41"/>
      <c r="N41"/>
      <c r="O41"/>
      <c r="P41"/>
      <c r="Q41"/>
      <c r="R41"/>
    </row>
    <row r="42" spans="1:18" s="190" customFormat="1" x14ac:dyDescent="0.2">
      <c r="A42" s="228" t="s">
        <v>242</v>
      </c>
      <c r="B42" s="229"/>
      <c r="C42" s="230">
        <v>0</v>
      </c>
      <c r="D42" s="336">
        <f>INDEX(Vehicle[],MATCH(A42,Vehicle_Type,0),3)</f>
        <v>9.16</v>
      </c>
      <c r="E42" s="230">
        <v>0</v>
      </c>
      <c r="F42" s="337">
        <f>INDEX(Vehicle[],MATCH(A42,Vehicle_Type,0),2)</f>
        <v>0.13</v>
      </c>
      <c r="G42" s="231">
        <f t="shared" ref="G42:G43" si="1">C42*D42+E42*F42</f>
        <v>0</v>
      </c>
      <c r="M42"/>
      <c r="N42"/>
      <c r="O42"/>
      <c r="P42"/>
      <c r="Q42"/>
      <c r="R42"/>
    </row>
    <row r="43" spans="1:18" s="190" customFormat="1" x14ac:dyDescent="0.2">
      <c r="A43" s="228" t="s">
        <v>243</v>
      </c>
      <c r="B43" s="229"/>
      <c r="C43" s="230">
        <v>0</v>
      </c>
      <c r="D43" s="336">
        <f>INDEX(Vehicle[],MATCH(A43,Vehicle_Type,0),3)</f>
        <v>7.35</v>
      </c>
      <c r="E43" s="230">
        <v>0</v>
      </c>
      <c r="F43" s="337">
        <f>INDEX(Vehicle[],MATCH(A43,Vehicle_Type,0),2)</f>
        <v>0.12</v>
      </c>
      <c r="G43" s="231">
        <f t="shared" si="1"/>
        <v>0</v>
      </c>
      <c r="M43"/>
      <c r="N43"/>
      <c r="O43"/>
      <c r="P43"/>
      <c r="Q43"/>
      <c r="R43"/>
    </row>
    <row r="44" spans="1:18" s="190" customFormat="1" ht="13.5" thickBot="1" x14ac:dyDescent="0.25">
      <c r="C44" s="194"/>
      <c r="G44" s="232"/>
      <c r="M44"/>
      <c r="N44"/>
      <c r="O44"/>
      <c r="P44"/>
      <c r="Q44"/>
      <c r="R44"/>
    </row>
    <row r="45" spans="1:18" s="190" customFormat="1" ht="13.5" thickBot="1" x14ac:dyDescent="0.25">
      <c r="C45" s="221" t="s">
        <v>212</v>
      </c>
      <c r="D45" s="222"/>
      <c r="E45" s="222"/>
      <c r="F45" s="233"/>
      <c r="G45" s="234">
        <f>SUM(G41:G43)</f>
        <v>0</v>
      </c>
      <c r="H45" s="235"/>
      <c r="K45" s="191"/>
      <c r="L45" s="191"/>
      <c r="M45"/>
      <c r="N45"/>
      <c r="O45"/>
      <c r="P45"/>
      <c r="Q45"/>
      <c r="R45"/>
    </row>
    <row r="46" spans="1:18" s="190" customFormat="1" ht="13.5" thickBot="1" x14ac:dyDescent="0.25">
      <c r="C46" s="236"/>
      <c r="D46" s="236"/>
      <c r="E46" s="236"/>
      <c r="F46" s="236"/>
      <c r="G46" s="237"/>
      <c r="H46" s="238"/>
      <c r="L46" s="191"/>
      <c r="M46"/>
      <c r="N46"/>
      <c r="O46"/>
      <c r="P46"/>
      <c r="Q46"/>
      <c r="R46"/>
    </row>
    <row r="47" spans="1:18" s="190" customFormat="1" x14ac:dyDescent="0.2">
      <c r="A47" s="185" t="s">
        <v>200</v>
      </c>
      <c r="B47" s="187"/>
      <c r="C47" s="92" t="s">
        <v>201</v>
      </c>
      <c r="D47" s="187" t="s">
        <v>238</v>
      </c>
      <c r="E47" s="187" t="s">
        <v>233</v>
      </c>
      <c r="F47" s="187" t="s">
        <v>234</v>
      </c>
      <c r="G47" s="188" t="s">
        <v>141</v>
      </c>
      <c r="H47" s="189" t="s">
        <v>305</v>
      </c>
      <c r="I47" s="192"/>
      <c r="L47" s="191"/>
      <c r="M47"/>
      <c r="N47"/>
      <c r="O47"/>
      <c r="P47"/>
      <c r="Q47"/>
      <c r="R47"/>
    </row>
    <row r="48" spans="1:18" s="190" customFormat="1" x14ac:dyDescent="0.2">
      <c r="A48" s="239" t="s">
        <v>364</v>
      </c>
      <c r="B48" s="240"/>
      <c r="C48" s="89"/>
      <c r="D48" s="241" t="s">
        <v>8</v>
      </c>
      <c r="E48" s="210">
        <v>0</v>
      </c>
      <c r="F48" s="211">
        <f>INDEX(ADMIN!$A$7:$C$13,MATCH(A48,Air_Type,0),2)</f>
        <v>21111</v>
      </c>
      <c r="G48" s="242">
        <f>E48*F48</f>
        <v>0</v>
      </c>
      <c r="H48" s="243"/>
      <c r="I48" s="244"/>
      <c r="L48" s="191"/>
      <c r="M48"/>
      <c r="N48"/>
      <c r="O48"/>
      <c r="P48"/>
      <c r="Q48"/>
      <c r="R48"/>
    </row>
    <row r="49" spans="1:18" s="190" customFormat="1" x14ac:dyDescent="0.2">
      <c r="A49" s="239" t="s">
        <v>386</v>
      </c>
      <c r="B49" s="245"/>
      <c r="C49" s="89"/>
      <c r="D49" s="246" t="s">
        <v>8</v>
      </c>
      <c r="E49" s="210">
        <v>0</v>
      </c>
      <c r="F49" s="211">
        <f>INDEX(ADMIN!$A$7:$C$13,MATCH(A49,Air_Type,0),2)</f>
        <v>20921</v>
      </c>
      <c r="G49" s="247">
        <f>E49*F49</f>
        <v>0</v>
      </c>
      <c r="H49" s="243"/>
      <c r="I49" s="244"/>
      <c r="L49" s="191"/>
      <c r="M49"/>
      <c r="N49"/>
      <c r="O49"/>
      <c r="P49"/>
      <c r="Q49"/>
      <c r="R49"/>
    </row>
    <row r="50" spans="1:18" s="190" customFormat="1" ht="13.5" thickBot="1" x14ac:dyDescent="0.25">
      <c r="B50" s="245"/>
      <c r="C50" s="194"/>
      <c r="D50" s="248"/>
      <c r="G50" s="232"/>
      <c r="L50" s="191"/>
      <c r="M50"/>
      <c r="N50"/>
      <c r="O50"/>
      <c r="P50"/>
      <c r="Q50"/>
      <c r="R50"/>
    </row>
    <row r="51" spans="1:18" s="190" customFormat="1" ht="13.5" thickBot="1" x14ac:dyDescent="0.25">
      <c r="C51" s="221" t="s">
        <v>202</v>
      </c>
      <c r="D51" s="222"/>
      <c r="E51" s="222"/>
      <c r="F51" s="222"/>
      <c r="G51" s="234">
        <f>SUM(G48:G49)</f>
        <v>0</v>
      </c>
      <c r="H51" s="249"/>
      <c r="L51" s="191"/>
      <c r="M51"/>
      <c r="N51"/>
      <c r="O51"/>
      <c r="P51"/>
      <c r="Q51"/>
      <c r="R51"/>
    </row>
    <row r="52" spans="1:18" s="190" customFormat="1" ht="13.5" thickBot="1" x14ac:dyDescent="0.25">
      <c r="L52" s="191"/>
      <c r="M52"/>
      <c r="N52"/>
      <c r="O52"/>
      <c r="P52"/>
      <c r="Q52"/>
      <c r="R52"/>
    </row>
    <row r="53" spans="1:18" s="190" customFormat="1" x14ac:dyDescent="0.2">
      <c r="A53" s="185" t="s">
        <v>195</v>
      </c>
      <c r="B53" s="186"/>
      <c r="C53" s="88" t="s">
        <v>196</v>
      </c>
      <c r="D53" s="187" t="s">
        <v>238</v>
      </c>
      <c r="E53" s="187" t="s">
        <v>233</v>
      </c>
      <c r="F53" s="187" t="s">
        <v>234</v>
      </c>
      <c r="G53" s="188" t="s">
        <v>141</v>
      </c>
      <c r="H53" s="189" t="s">
        <v>305</v>
      </c>
      <c r="L53" s="191"/>
      <c r="M53" s="191"/>
      <c r="N53" s="191"/>
      <c r="O53" s="191"/>
      <c r="P53" s="191"/>
    </row>
    <row r="54" spans="1:18" s="190" customFormat="1" x14ac:dyDescent="0.2">
      <c r="A54" s="239" t="s">
        <v>362</v>
      </c>
      <c r="B54" s="240"/>
      <c r="C54" s="90"/>
      <c r="D54" s="241" t="str">
        <f>INDEX(Boats[],MATCH(A54,Boat_Type,0),3)</f>
        <v>HOURLY</v>
      </c>
      <c r="E54" s="210">
        <v>0</v>
      </c>
      <c r="F54" s="250">
        <f>INDEX(Boats[],MATCH(A54,Boat_Type,0),2)</f>
        <v>1511</v>
      </c>
      <c r="G54" s="242">
        <f>E54*F54</f>
        <v>0</v>
      </c>
      <c r="H54" s="243"/>
      <c r="L54" s="191"/>
      <c r="M54" s="191"/>
      <c r="N54" s="191"/>
      <c r="O54" s="191"/>
      <c r="P54" s="191"/>
    </row>
    <row r="55" spans="1:18" s="190" customFormat="1" x14ac:dyDescent="0.2">
      <c r="A55" s="239" t="s">
        <v>360</v>
      </c>
      <c r="B55" s="245"/>
      <c r="C55" s="91"/>
      <c r="D55" s="241" t="str">
        <f>INDEX(Boats[],MATCH(A55,Boat_Type,0),3)</f>
        <v>HOURLY</v>
      </c>
      <c r="E55" s="251">
        <v>0</v>
      </c>
      <c r="F55" s="250">
        <f>INDEX(Boats[],MATCH(A55,Boat_Type,0),2)</f>
        <v>3429</v>
      </c>
      <c r="G55" s="242">
        <f>E55*F55</f>
        <v>0</v>
      </c>
      <c r="H55" s="252"/>
      <c r="L55" s="191"/>
      <c r="M55" s="191"/>
      <c r="N55" s="191"/>
      <c r="O55" s="191"/>
      <c r="P55" s="191"/>
    </row>
    <row r="56" spans="1:18" s="190" customFormat="1" ht="13.5" thickBot="1" x14ac:dyDescent="0.25">
      <c r="A56" s="245"/>
      <c r="B56" s="245"/>
      <c r="C56" s="253"/>
      <c r="D56" s="248"/>
      <c r="E56" s="248"/>
      <c r="G56" s="254"/>
      <c r="H56" s="255"/>
      <c r="L56" s="191"/>
      <c r="M56" s="191"/>
      <c r="N56" s="191"/>
      <c r="O56" s="191"/>
      <c r="P56" s="191"/>
    </row>
    <row r="57" spans="1:18" s="190" customFormat="1" ht="12" thickBot="1" x14ac:dyDescent="0.25">
      <c r="C57" s="221" t="s">
        <v>197</v>
      </c>
      <c r="D57" s="222"/>
      <c r="E57" s="222"/>
      <c r="F57" s="222"/>
      <c r="G57" s="234">
        <f>SUM(G54:G55)</f>
        <v>0</v>
      </c>
    </row>
    <row r="58" spans="1:18" s="190" customFormat="1" ht="12" thickBot="1" x14ac:dyDescent="0.25">
      <c r="G58" s="256"/>
    </row>
    <row r="59" spans="1:18" s="190" customFormat="1" ht="11.25" x14ac:dyDescent="0.2">
      <c r="A59" s="185" t="s">
        <v>198</v>
      </c>
      <c r="B59" s="187"/>
      <c r="C59" s="92" t="s">
        <v>304</v>
      </c>
      <c r="D59" s="187" t="s">
        <v>238</v>
      </c>
      <c r="E59" s="187" t="s">
        <v>233</v>
      </c>
      <c r="F59" s="187" t="s">
        <v>234</v>
      </c>
      <c r="G59" s="188" t="s">
        <v>141</v>
      </c>
      <c r="H59" s="189" t="s">
        <v>305</v>
      </c>
    </row>
    <row r="60" spans="1:18" s="190" customFormat="1" ht="11.25" x14ac:dyDescent="0.2">
      <c r="A60" s="239" t="s">
        <v>336</v>
      </c>
      <c r="B60" s="240"/>
      <c r="C60" s="90"/>
      <c r="D60" s="241" t="str">
        <f>INDEX(Cutters[],MATCH(A60,Cutter_Type,0),3)</f>
        <v>HOURLY</v>
      </c>
      <c r="E60" s="210">
        <v>0</v>
      </c>
      <c r="F60" s="250">
        <f>INDEX(Cutters[],MATCH(A60,Cutter_Type,0),2)</f>
        <v>32876</v>
      </c>
      <c r="G60" s="242">
        <f>E60*F60</f>
        <v>0</v>
      </c>
      <c r="H60" s="243"/>
    </row>
    <row r="61" spans="1:18" s="190" customFormat="1" ht="11.25" x14ac:dyDescent="0.2">
      <c r="A61" s="239" t="s">
        <v>347</v>
      </c>
      <c r="B61" s="240"/>
      <c r="C61" s="91"/>
      <c r="D61" s="241" t="str">
        <f>INDEX(Cutters[],MATCH(A61,Cutter_Type,0),3)</f>
        <v>HOURLY</v>
      </c>
      <c r="E61" s="210">
        <v>0</v>
      </c>
      <c r="F61" s="250">
        <f>INDEX(Cutters[],MATCH(A61,Cutter_Type,0),2)</f>
        <v>7787</v>
      </c>
      <c r="G61" s="242">
        <f>E61*F61</f>
        <v>0</v>
      </c>
      <c r="H61" s="252"/>
    </row>
    <row r="62" spans="1:18" s="190" customFormat="1" ht="12" thickBot="1" x14ac:dyDescent="0.25">
      <c r="A62" s="245"/>
      <c r="C62" s="253"/>
      <c r="G62" s="254"/>
      <c r="H62" s="245"/>
    </row>
    <row r="63" spans="1:18" s="190" customFormat="1" ht="12" thickBot="1" x14ac:dyDescent="0.25">
      <c r="C63" s="221" t="s">
        <v>199</v>
      </c>
      <c r="D63" s="222"/>
      <c r="E63" s="222"/>
      <c r="F63" s="222"/>
      <c r="G63" s="234">
        <f>SUM(G60:G61)</f>
        <v>0</v>
      </c>
    </row>
    <row r="64" spans="1:18" s="190" customFormat="1" ht="12" thickBot="1" x14ac:dyDescent="0.25">
      <c r="F64" s="320"/>
    </row>
    <row r="65" spans="1:9" s="190" customFormat="1" ht="11.25" x14ac:dyDescent="0.2">
      <c r="A65" s="185" t="s">
        <v>203</v>
      </c>
      <c r="B65" s="186"/>
      <c r="C65" s="186"/>
      <c r="D65" s="187" t="s">
        <v>238</v>
      </c>
      <c r="E65" s="187" t="s">
        <v>233</v>
      </c>
      <c r="F65" s="319" t="s">
        <v>234</v>
      </c>
      <c r="G65" s="193" t="s">
        <v>141</v>
      </c>
      <c r="H65" s="194"/>
      <c r="I65" s="192"/>
    </row>
    <row r="66" spans="1:9" s="190" customFormat="1" ht="11.25" x14ac:dyDescent="0.2">
      <c r="A66" s="239" t="s">
        <v>115</v>
      </c>
      <c r="B66" s="240"/>
      <c r="C66" s="240"/>
      <c r="D66" s="241" t="str">
        <f>INDEX(Equipment[],MATCH(A66,Equip_List,0),3)</f>
        <v>HOURLY</v>
      </c>
      <c r="E66" s="210">
        <v>0</v>
      </c>
      <c r="F66" s="250">
        <f>INDEX(Equipment[],MATCH(A66,Equip_List,0),2)</f>
        <v>15</v>
      </c>
      <c r="G66" s="231">
        <f>E66*F66</f>
        <v>0</v>
      </c>
      <c r="H66" s="217"/>
      <c r="I66" s="244"/>
    </row>
    <row r="67" spans="1:9" s="190" customFormat="1" ht="11.25" x14ac:dyDescent="0.2">
      <c r="A67" s="239" t="s">
        <v>105</v>
      </c>
      <c r="B67" s="240"/>
      <c r="C67" s="240"/>
      <c r="D67" s="241" t="str">
        <f>INDEX(Equipment[],MATCH(A67,Equip_List,0),3)</f>
        <v>HOURLY</v>
      </c>
      <c r="E67" s="210">
        <v>0</v>
      </c>
      <c r="F67" s="250">
        <f>INDEX(Equipment[],MATCH(A67,Equip_List,0),2)</f>
        <v>13</v>
      </c>
      <c r="G67" s="231">
        <f>E67*F67</f>
        <v>0</v>
      </c>
      <c r="H67" s="217"/>
      <c r="I67" s="244"/>
    </row>
    <row r="68" spans="1:9" s="190" customFormat="1" ht="11.25" x14ac:dyDescent="0.2">
      <c r="A68" s="239" t="s">
        <v>80</v>
      </c>
      <c r="B68" s="240"/>
      <c r="C68" s="245"/>
      <c r="D68" s="241" t="str">
        <f>INDEX(Equipment[],MATCH(A68,Equip_List,0),3)</f>
        <v>HOURLY</v>
      </c>
      <c r="E68" s="210">
        <v>0</v>
      </c>
      <c r="F68" s="250">
        <f>INDEX(Equipment[],MATCH(A68,Equip_List,0),2)</f>
        <v>296</v>
      </c>
      <c r="G68" s="231">
        <f>E68*F68</f>
        <v>0</v>
      </c>
      <c r="H68" s="217"/>
      <c r="I68" s="244"/>
    </row>
    <row r="69" spans="1:9" s="190" customFormat="1" ht="12" thickBot="1" x14ac:dyDescent="0.25">
      <c r="A69" s="245"/>
      <c r="C69" s="253"/>
      <c r="G69" s="254"/>
    </row>
    <row r="70" spans="1:9" s="190" customFormat="1" ht="12" thickBot="1" x14ac:dyDescent="0.25">
      <c r="C70" s="221" t="s">
        <v>204</v>
      </c>
      <c r="D70" s="222"/>
      <c r="E70" s="222"/>
      <c r="F70" s="222"/>
      <c r="G70" s="234">
        <f>SUM(G66:G68)</f>
        <v>0</v>
      </c>
      <c r="H70" s="249"/>
    </row>
    <row r="71" spans="1:9" s="190" customFormat="1" ht="12" thickBot="1" x14ac:dyDescent="0.25">
      <c r="C71" s="226"/>
      <c r="D71" s="226"/>
      <c r="E71" s="226"/>
      <c r="F71" s="249"/>
      <c r="G71" s="249"/>
    </row>
    <row r="72" spans="1:9" s="190" customFormat="1" ht="11.25" x14ac:dyDescent="0.2">
      <c r="A72" s="185" t="s">
        <v>205</v>
      </c>
      <c r="B72" s="186"/>
      <c r="C72" s="257" t="s">
        <v>206</v>
      </c>
      <c r="D72" s="258"/>
      <c r="E72" s="186"/>
      <c r="F72" s="187" t="s">
        <v>207</v>
      </c>
      <c r="G72" s="193" t="s">
        <v>208</v>
      </c>
    </row>
    <row r="73" spans="1:9" s="190" customFormat="1" ht="11.25" x14ac:dyDescent="0.2">
      <c r="A73" s="239" t="s">
        <v>209</v>
      </c>
      <c r="B73" s="259"/>
      <c r="C73" s="260"/>
      <c r="D73" s="261"/>
      <c r="E73" s="262"/>
      <c r="F73" s="430"/>
      <c r="G73" s="263"/>
    </row>
    <row r="74" spans="1:9" s="190" customFormat="1" ht="12" thickBot="1" x14ac:dyDescent="0.25">
      <c r="C74" s="248"/>
      <c r="G74" s="256"/>
    </row>
    <row r="75" spans="1:9" s="190" customFormat="1" ht="12" thickBot="1" x14ac:dyDescent="0.25">
      <c r="C75" s="221" t="s">
        <v>210</v>
      </c>
      <c r="D75" s="222"/>
      <c r="E75" s="222"/>
      <c r="F75" s="222"/>
      <c r="G75" s="234">
        <f>SUM(G73:G73)</f>
        <v>0</v>
      </c>
    </row>
    <row r="76" spans="1:9" s="190" customFormat="1" ht="12" thickBot="1" x14ac:dyDescent="0.25"/>
    <row r="77" spans="1:9" s="190" customFormat="1" ht="11.25" x14ac:dyDescent="0.2">
      <c r="A77" s="185" t="s">
        <v>213</v>
      </c>
      <c r="B77" s="186"/>
      <c r="C77" s="257" t="s">
        <v>214</v>
      </c>
      <c r="D77" s="258"/>
      <c r="E77" s="186"/>
      <c r="F77" s="186"/>
      <c r="G77" s="264" t="s">
        <v>215</v>
      </c>
    </row>
    <row r="78" spans="1:9" s="190" customFormat="1" ht="11.25" x14ac:dyDescent="0.2">
      <c r="A78" s="239"/>
      <c r="B78" s="240"/>
      <c r="C78" s="428"/>
      <c r="D78" s="429"/>
      <c r="E78" s="326"/>
      <c r="F78" s="259"/>
      <c r="G78" s="263"/>
    </row>
    <row r="79" spans="1:9" s="190" customFormat="1" ht="11.25" x14ac:dyDescent="0.2">
      <c r="A79" s="239"/>
      <c r="B79" s="240"/>
      <c r="C79" s="265"/>
      <c r="D79" s="261"/>
      <c r="E79" s="326"/>
      <c r="F79" s="259"/>
      <c r="G79" s="263"/>
    </row>
    <row r="80" spans="1:9" s="190" customFormat="1" ht="11.25" x14ac:dyDescent="0.2">
      <c r="A80" s="239"/>
      <c r="B80" s="240"/>
      <c r="C80" s="265"/>
      <c r="D80" s="261"/>
      <c r="E80" s="326"/>
      <c r="F80" s="259"/>
      <c r="G80" s="263"/>
    </row>
    <row r="81" spans="1:7" s="190" customFormat="1" ht="12" thickBot="1" x14ac:dyDescent="0.25">
      <c r="G81" s="256"/>
    </row>
    <row r="82" spans="1:7" s="190" customFormat="1" ht="12" thickBot="1" x14ac:dyDescent="0.25">
      <c r="C82" s="221" t="s">
        <v>216</v>
      </c>
      <c r="D82" s="222"/>
      <c r="E82" s="222"/>
      <c r="F82" s="222"/>
      <c r="G82" s="266">
        <f>SUM(G78:G80)</f>
        <v>0</v>
      </c>
    </row>
    <row r="83" spans="1:7" s="190" customFormat="1" ht="12" thickBot="1" x14ac:dyDescent="0.25">
      <c r="G83" s="244"/>
    </row>
    <row r="84" spans="1:7" s="190" customFormat="1" ht="11.25" x14ac:dyDescent="0.2">
      <c r="A84" s="185" t="s">
        <v>323</v>
      </c>
      <c r="B84" s="186"/>
      <c r="C84" s="257" t="s">
        <v>217</v>
      </c>
      <c r="D84" s="258"/>
      <c r="E84" s="257" t="s">
        <v>218</v>
      </c>
      <c r="F84" s="258"/>
      <c r="G84" s="193" t="s">
        <v>215</v>
      </c>
    </row>
    <row r="85" spans="1:7" s="190" customFormat="1" ht="11.25" x14ac:dyDescent="0.2">
      <c r="A85" s="239"/>
      <c r="B85" s="259"/>
      <c r="C85" s="426"/>
      <c r="D85" s="427"/>
      <c r="E85" s="267"/>
      <c r="F85" s="268"/>
      <c r="G85" s="263"/>
    </row>
    <row r="86" spans="1:7" s="190" customFormat="1" ht="11.25" x14ac:dyDescent="0.2">
      <c r="A86" s="239"/>
      <c r="B86" s="259"/>
      <c r="C86" s="265"/>
      <c r="D86" s="261"/>
      <c r="E86" s="267"/>
      <c r="F86" s="268"/>
      <c r="G86" s="263"/>
    </row>
    <row r="87" spans="1:7" s="190" customFormat="1" ht="11.25" x14ac:dyDescent="0.2">
      <c r="A87" s="239"/>
      <c r="B87" s="259"/>
      <c r="C87" s="265"/>
      <c r="D87" s="261"/>
      <c r="E87" s="267"/>
      <c r="F87" s="268"/>
      <c r="G87" s="263"/>
    </row>
    <row r="88" spans="1:7" s="190" customFormat="1" ht="12" thickBot="1" x14ac:dyDescent="0.25">
      <c r="G88" s="256"/>
    </row>
    <row r="89" spans="1:7" s="190" customFormat="1" ht="12" thickBot="1" x14ac:dyDescent="0.25">
      <c r="C89" s="221" t="s">
        <v>219</v>
      </c>
      <c r="D89" s="222"/>
      <c r="E89" s="222"/>
      <c r="F89" s="222"/>
      <c r="G89" s="234">
        <f>SUM(G85:G87)</f>
        <v>0</v>
      </c>
    </row>
    <row r="90" spans="1:7" s="190" customFormat="1" ht="12" thickBot="1" x14ac:dyDescent="0.25">
      <c r="B90" s="305"/>
      <c r="C90" s="226"/>
      <c r="D90" s="226"/>
      <c r="E90" s="322"/>
      <c r="F90" s="226"/>
      <c r="G90" s="249"/>
    </row>
    <row r="91" spans="1:7" s="190" customFormat="1" ht="11.25" x14ac:dyDescent="0.2">
      <c r="A91" s="424" t="s">
        <v>321</v>
      </c>
      <c r="B91" s="186"/>
      <c r="C91" s="257" t="s">
        <v>214</v>
      </c>
      <c r="D91" s="258"/>
      <c r="E91" s="321"/>
      <c r="F91" s="186"/>
      <c r="G91" s="264" t="s">
        <v>215</v>
      </c>
    </row>
    <row r="92" spans="1:7" s="190" customFormat="1" ht="11.25" x14ac:dyDescent="0.2">
      <c r="A92" s="308"/>
      <c r="B92" s="304"/>
      <c r="C92" s="428"/>
      <c r="D92" s="429"/>
      <c r="E92" s="323"/>
      <c r="F92" s="259"/>
      <c r="G92" s="263"/>
    </row>
    <row r="93" spans="1:7" s="190" customFormat="1" ht="11.25" x14ac:dyDescent="0.2">
      <c r="A93" s="307"/>
      <c r="B93" s="240"/>
      <c r="C93" s="428"/>
      <c r="D93" s="429"/>
      <c r="E93" s="323"/>
      <c r="F93" s="259"/>
      <c r="G93" s="263"/>
    </row>
    <row r="94" spans="1:7" s="190" customFormat="1" ht="11.25" x14ac:dyDescent="0.2">
      <c r="A94" s="306"/>
      <c r="B94" s="240"/>
      <c r="C94" s="428"/>
      <c r="D94" s="429"/>
      <c r="E94" s="323"/>
      <c r="F94" s="259"/>
      <c r="G94" s="263"/>
    </row>
    <row r="95" spans="1:7" s="190" customFormat="1" ht="12" thickBot="1" x14ac:dyDescent="0.25">
      <c r="A95" s="194"/>
      <c r="G95" s="256"/>
    </row>
    <row r="96" spans="1:7" s="190" customFormat="1" ht="12" thickBot="1" x14ac:dyDescent="0.25">
      <c r="A96" s="194"/>
      <c r="C96" s="221" t="s">
        <v>220</v>
      </c>
      <c r="D96" s="222"/>
      <c r="E96" s="222"/>
      <c r="F96" s="222"/>
      <c r="G96" s="266">
        <f>SUM(G92:G94)</f>
        <v>0</v>
      </c>
    </row>
    <row r="97" spans="1:17" s="190" customFormat="1" ht="12" thickBot="1" x14ac:dyDescent="0.25">
      <c r="A97" s="194"/>
      <c r="C97" s="226"/>
      <c r="D97" s="226"/>
      <c r="E97" s="226"/>
      <c r="F97" s="226"/>
      <c r="G97" s="270"/>
    </row>
    <row r="98" spans="1:17" s="190" customFormat="1" ht="11.25" x14ac:dyDescent="0.2">
      <c r="A98" s="425" t="s">
        <v>322</v>
      </c>
      <c r="B98" s="186"/>
      <c r="C98" s="257" t="s">
        <v>214</v>
      </c>
      <c r="D98" s="258"/>
      <c r="E98" s="269"/>
      <c r="F98" s="269"/>
      <c r="G98" s="264" t="s">
        <v>215</v>
      </c>
    </row>
    <row r="99" spans="1:17" s="190" customFormat="1" ht="11.25" x14ac:dyDescent="0.2">
      <c r="A99" s="239"/>
      <c r="B99" s="240"/>
      <c r="C99" s="428"/>
      <c r="D99" s="429"/>
      <c r="E99" s="326"/>
      <c r="F99" s="259"/>
      <c r="G99" s="263"/>
    </row>
    <row r="100" spans="1:17" s="190" customFormat="1" ht="11.25" x14ac:dyDescent="0.2">
      <c r="A100" s="239"/>
      <c r="B100" s="240"/>
      <c r="C100" s="428"/>
      <c r="D100" s="429"/>
      <c r="E100" s="326"/>
      <c r="F100" s="259"/>
      <c r="G100" s="263"/>
    </row>
    <row r="101" spans="1:17" s="190" customFormat="1" ht="11.25" x14ac:dyDescent="0.2">
      <c r="A101" s="239"/>
      <c r="B101" s="245"/>
      <c r="C101" s="428"/>
      <c r="D101" s="429"/>
      <c r="E101" s="326"/>
      <c r="F101" s="327"/>
      <c r="G101" s="271"/>
    </row>
    <row r="102" spans="1:17" s="190" customFormat="1" ht="12" thickBot="1" x14ac:dyDescent="0.25">
      <c r="B102" s="245"/>
      <c r="F102" s="248"/>
      <c r="G102" s="272"/>
    </row>
    <row r="103" spans="1:17" s="190" customFormat="1" ht="12" thickBot="1" x14ac:dyDescent="0.25">
      <c r="C103" s="221" t="s">
        <v>221</v>
      </c>
      <c r="D103" s="222"/>
      <c r="E103" s="222"/>
      <c r="F103" s="222"/>
      <c r="G103" s="266">
        <f>SUM(G99:G101)</f>
        <v>0</v>
      </c>
    </row>
    <row r="104" spans="1:17" s="190" customFormat="1" ht="12" thickBot="1" x14ac:dyDescent="0.25">
      <c r="G104" s="244"/>
    </row>
    <row r="105" spans="1:17" s="190" customFormat="1" ht="11.25" x14ac:dyDescent="0.2">
      <c r="A105" s="185" t="s">
        <v>222</v>
      </c>
      <c r="B105" s="273"/>
      <c r="C105" s="257" t="s">
        <v>214</v>
      </c>
      <c r="D105" s="258"/>
      <c r="E105" s="269"/>
      <c r="F105" s="269"/>
      <c r="G105" s="264" t="s">
        <v>215</v>
      </c>
    </row>
    <row r="106" spans="1:17" s="190" customFormat="1" ht="11.25" x14ac:dyDescent="0.2">
      <c r="A106" s="239"/>
      <c r="B106" s="240"/>
      <c r="C106" s="428"/>
      <c r="D106" s="429"/>
      <c r="E106" s="326"/>
      <c r="F106" s="259"/>
      <c r="G106" s="263"/>
    </row>
    <row r="107" spans="1:17" s="190" customFormat="1" ht="11.25" x14ac:dyDescent="0.2">
      <c r="A107" s="239"/>
      <c r="B107" s="240"/>
      <c r="C107" s="428"/>
      <c r="D107" s="429"/>
      <c r="E107" s="326"/>
      <c r="F107" s="259"/>
      <c r="G107" s="263"/>
    </row>
    <row r="108" spans="1:17" s="190" customFormat="1" ht="11.25" x14ac:dyDescent="0.2">
      <c r="A108" s="239"/>
      <c r="B108" s="240"/>
      <c r="C108" s="428"/>
      <c r="D108" s="429"/>
      <c r="E108" s="326"/>
      <c r="F108" s="259"/>
      <c r="G108" s="271"/>
    </row>
    <row r="109" spans="1:17" s="190" customFormat="1" ht="12" thickBot="1" x14ac:dyDescent="0.25">
      <c r="C109" s="226"/>
      <c r="D109" s="226"/>
      <c r="E109" s="226"/>
      <c r="F109" s="226"/>
      <c r="G109" s="275"/>
    </row>
    <row r="110" spans="1:17" s="190" customFormat="1" ht="13.5" thickBot="1" x14ac:dyDescent="0.25">
      <c r="C110" s="221" t="s">
        <v>223</v>
      </c>
      <c r="D110" s="222"/>
      <c r="E110" s="222"/>
      <c r="F110" s="222"/>
      <c r="G110" s="266">
        <f>SUM(G106:G108)</f>
        <v>0</v>
      </c>
      <c r="K110" s="198"/>
      <c r="L110" s="198"/>
      <c r="M110" s="198"/>
      <c r="N110" s="198"/>
      <c r="O110" s="198"/>
      <c r="P110" s="198"/>
      <c r="Q110" s="198"/>
    </row>
    <row r="111" spans="1:17" s="198" customFormat="1" ht="13.5" thickBot="1" x14ac:dyDescent="0.25">
      <c r="B111" s="276"/>
      <c r="E111" s="277"/>
      <c r="G111" s="277"/>
      <c r="K111" s="190"/>
      <c r="L111" s="190"/>
      <c r="M111" s="190"/>
      <c r="N111" s="190"/>
      <c r="O111" s="190"/>
      <c r="P111" s="190"/>
      <c r="Q111" s="190"/>
    </row>
    <row r="112" spans="1:17" s="190" customFormat="1" ht="11.25" x14ac:dyDescent="0.2">
      <c r="A112" s="185" t="s">
        <v>224</v>
      </c>
      <c r="B112" s="186"/>
      <c r="C112" s="257" t="s">
        <v>214</v>
      </c>
      <c r="D112" s="258"/>
      <c r="E112" s="269"/>
      <c r="F112" s="269"/>
      <c r="G112" s="264" t="s">
        <v>215</v>
      </c>
    </row>
    <row r="113" spans="1:17" s="190" customFormat="1" ht="11.25" x14ac:dyDescent="0.2">
      <c r="A113" s="239"/>
      <c r="B113" s="240"/>
      <c r="C113" s="428"/>
      <c r="D113" s="429"/>
      <c r="E113" s="326"/>
      <c r="F113" s="259"/>
      <c r="G113" s="263"/>
    </row>
    <row r="114" spans="1:17" s="190" customFormat="1" ht="11.25" x14ac:dyDescent="0.2">
      <c r="A114" s="239"/>
      <c r="B114" s="240"/>
      <c r="C114" s="428"/>
      <c r="D114" s="429"/>
      <c r="E114" s="326"/>
      <c r="F114" s="259"/>
      <c r="G114" s="263"/>
    </row>
    <row r="115" spans="1:17" s="190" customFormat="1" x14ac:dyDescent="0.2">
      <c r="A115" s="239"/>
      <c r="B115" s="240"/>
      <c r="C115" s="428"/>
      <c r="D115" s="429"/>
      <c r="E115" s="326"/>
      <c r="F115" s="259"/>
      <c r="G115" s="263"/>
      <c r="I115"/>
      <c r="J115"/>
      <c r="K115"/>
    </row>
    <row r="116" spans="1:17" s="190" customFormat="1" ht="13.5" thickBot="1" x14ac:dyDescent="0.25">
      <c r="D116" s="248"/>
      <c r="G116" s="256"/>
      <c r="I116"/>
      <c r="J116"/>
      <c r="K116"/>
    </row>
    <row r="117" spans="1:17" s="190" customFormat="1" ht="13.5" thickBot="1" x14ac:dyDescent="0.25">
      <c r="C117" s="221" t="s">
        <v>225</v>
      </c>
      <c r="D117" s="222"/>
      <c r="E117" s="222"/>
      <c r="F117" s="222"/>
      <c r="G117" s="266">
        <f>SUM(G113:G115)</f>
        <v>0</v>
      </c>
      <c r="I117"/>
      <c r="J117"/>
      <c r="K117"/>
    </row>
    <row r="118" spans="1:17" s="190" customFormat="1" ht="13.5" thickBot="1" x14ac:dyDescent="0.25">
      <c r="G118" s="244"/>
      <c r="I118"/>
      <c r="J118"/>
      <c r="K118"/>
    </row>
    <row r="119" spans="1:17" s="190" customFormat="1" x14ac:dyDescent="0.2">
      <c r="A119" s="185" t="s">
        <v>226</v>
      </c>
      <c r="B119" s="186"/>
      <c r="C119" s="257" t="s">
        <v>227</v>
      </c>
      <c r="D119" s="257"/>
      <c r="E119" s="328"/>
      <c r="F119" s="274"/>
      <c r="G119" s="264" t="s">
        <v>215</v>
      </c>
      <c r="I119"/>
      <c r="J119"/>
      <c r="K119"/>
    </row>
    <row r="120" spans="1:17" s="190" customFormat="1" x14ac:dyDescent="0.2">
      <c r="A120" s="239"/>
      <c r="B120" s="240"/>
      <c r="C120" s="428"/>
      <c r="D120" s="429"/>
      <c r="E120" s="325"/>
      <c r="F120" s="324"/>
      <c r="G120" s="263"/>
      <c r="I120"/>
      <c r="J120"/>
      <c r="K120"/>
    </row>
    <row r="121" spans="1:17" s="190" customFormat="1" x14ac:dyDescent="0.2">
      <c r="A121" s="239"/>
      <c r="B121" s="240"/>
      <c r="C121" s="428"/>
      <c r="D121" s="429"/>
      <c r="E121" s="325"/>
      <c r="F121" s="324"/>
      <c r="G121" s="263"/>
      <c r="I121"/>
      <c r="J121"/>
      <c r="K121"/>
    </row>
    <row r="122" spans="1:17" s="190" customFormat="1" ht="11.25" x14ac:dyDescent="0.2">
      <c r="A122" s="239"/>
      <c r="B122" s="240"/>
      <c r="C122" s="428"/>
      <c r="D122" s="429"/>
      <c r="E122" s="325"/>
      <c r="F122" s="324"/>
      <c r="G122" s="271"/>
    </row>
    <row r="123" spans="1:17" s="190" customFormat="1" ht="13.5" thickBot="1" x14ac:dyDescent="0.25">
      <c r="G123" s="272"/>
      <c r="K123" s="198"/>
      <c r="L123" s="198"/>
      <c r="M123" s="198"/>
      <c r="N123" s="198"/>
      <c r="O123" s="198"/>
      <c r="P123" s="198"/>
      <c r="Q123" s="198"/>
    </row>
    <row r="124" spans="1:17" s="198" customFormat="1" ht="13.5" thickBot="1" x14ac:dyDescent="0.25">
      <c r="A124" s="190"/>
      <c r="B124" s="190"/>
      <c r="C124" s="221" t="s">
        <v>228</v>
      </c>
      <c r="D124" s="222"/>
      <c r="E124" s="222"/>
      <c r="F124" s="222"/>
      <c r="G124" s="266">
        <f>SUM(G120:G122)</f>
        <v>0</v>
      </c>
      <c r="H124" s="278" t="s">
        <v>298</v>
      </c>
      <c r="I124" s="279"/>
    </row>
    <row r="125" spans="1:17" s="198" customFormat="1" ht="13.5" thickBot="1" x14ac:dyDescent="0.25">
      <c r="A125" s="276"/>
      <c r="B125" s="276"/>
      <c r="C125" s="277"/>
      <c r="H125" s="285">
        <f ca="1">NOW()</f>
        <v>45048.44266724537</v>
      </c>
      <c r="I125" s="279"/>
    </row>
    <row r="126" spans="1:17" s="198" customFormat="1" ht="13.5" customHeight="1" thickBot="1" x14ac:dyDescent="0.25">
      <c r="A126" s="276"/>
      <c r="B126" s="280" t="s">
        <v>229</v>
      </c>
      <c r="C126" s="281"/>
      <c r="D126" s="282"/>
      <c r="E126" s="283"/>
      <c r="F126" s="283"/>
      <c r="G126" s="284">
        <f>I38+G57+G63+G51+G70+G75+G45+G82+G89+G96+G103+G110+G117+G124</f>
        <v>0</v>
      </c>
      <c r="H126" s="197"/>
      <c r="K126" s="286"/>
      <c r="L126" s="286"/>
      <c r="M126" s="286"/>
      <c r="N126" s="286"/>
      <c r="O126" s="286"/>
      <c r="P126" s="286"/>
      <c r="Q126" s="286"/>
    </row>
    <row r="127" spans="1:17" s="286" customFormat="1" ht="23.25" x14ac:dyDescent="0.2">
      <c r="A127" s="198"/>
      <c r="B127" s="276"/>
      <c r="C127" s="198"/>
      <c r="D127" s="198"/>
      <c r="E127" s="277"/>
      <c r="F127" s="198"/>
      <c r="G127" s="277"/>
      <c r="H127" s="290"/>
      <c r="I127" s="289"/>
      <c r="K127" s="198"/>
      <c r="L127" s="198"/>
      <c r="M127" s="198"/>
      <c r="N127" s="198"/>
      <c r="O127" s="198"/>
      <c r="P127" s="198"/>
      <c r="Q127" s="198"/>
    </row>
    <row r="128" spans="1:17" s="198" customFormat="1" ht="12" customHeight="1" x14ac:dyDescent="0.2">
      <c r="A128" s="287" t="s">
        <v>230</v>
      </c>
      <c r="B128" s="287"/>
      <c r="C128" s="288"/>
      <c r="D128" s="289"/>
      <c r="E128" s="288"/>
      <c r="F128" s="289"/>
      <c r="G128" s="288"/>
      <c r="H128" s="197"/>
    </row>
    <row r="129" customFormat="1" x14ac:dyDescent="0.2"/>
    <row r="130" customFormat="1" x14ac:dyDescent="0.2"/>
    <row r="131" customFormat="1" x14ac:dyDescent="0.2"/>
    <row r="132" customFormat="1" x14ac:dyDescent="0.2"/>
    <row r="133" customFormat="1" x14ac:dyDescent="0.2"/>
    <row r="134" customFormat="1" x14ac:dyDescent="0.2"/>
    <row r="135" customFormat="1" x14ac:dyDescent="0.2"/>
    <row r="136" customFormat="1" x14ac:dyDescent="0.2"/>
    <row r="137" customFormat="1" x14ac:dyDescent="0.2"/>
    <row r="138" customFormat="1" x14ac:dyDescent="0.2"/>
    <row r="139" customFormat="1" x14ac:dyDescent="0.2"/>
    <row r="140" customFormat="1" x14ac:dyDescent="0.2"/>
    <row r="141" customFormat="1" x14ac:dyDescent="0.2"/>
    <row r="142" customFormat="1" x14ac:dyDescent="0.2"/>
    <row r="143" customFormat="1" x14ac:dyDescent="0.2"/>
    <row r="144" customFormat="1" x14ac:dyDescent="0.2"/>
    <row r="145" customFormat="1" x14ac:dyDescent="0.2"/>
    <row r="146" customFormat="1" x14ac:dyDescent="0.2"/>
    <row r="147" customFormat="1" x14ac:dyDescent="0.2"/>
    <row r="148" customFormat="1" x14ac:dyDescent="0.2"/>
    <row r="149" customFormat="1" x14ac:dyDescent="0.2"/>
    <row r="150" customFormat="1" x14ac:dyDescent="0.2"/>
    <row r="151" customFormat="1" x14ac:dyDescent="0.2"/>
    <row r="152" customFormat="1" x14ac:dyDescent="0.2"/>
    <row r="153" customFormat="1" x14ac:dyDescent="0.2"/>
    <row r="154" customFormat="1" x14ac:dyDescent="0.2"/>
    <row r="155" customFormat="1" x14ac:dyDescent="0.2"/>
    <row r="156" customFormat="1" x14ac:dyDescent="0.2"/>
    <row r="157" customFormat="1" x14ac:dyDescent="0.2"/>
    <row r="158" customFormat="1" x14ac:dyDescent="0.2"/>
    <row r="159" customFormat="1" x14ac:dyDescent="0.2"/>
    <row r="160" customFormat="1" x14ac:dyDescent="0.2"/>
    <row r="161" customFormat="1" x14ac:dyDescent="0.2"/>
    <row r="162" customFormat="1" x14ac:dyDescent="0.2"/>
    <row r="163" customFormat="1" x14ac:dyDescent="0.2"/>
    <row r="164" customFormat="1" x14ac:dyDescent="0.2"/>
    <row r="165" customFormat="1" x14ac:dyDescent="0.2"/>
    <row r="166" customFormat="1" x14ac:dyDescent="0.2"/>
    <row r="167" customFormat="1" x14ac:dyDescent="0.2"/>
    <row r="168" customFormat="1" x14ac:dyDescent="0.2"/>
    <row r="169" customFormat="1" x14ac:dyDescent="0.2"/>
    <row r="170" customFormat="1" x14ac:dyDescent="0.2"/>
    <row r="171" customFormat="1" x14ac:dyDescent="0.2"/>
    <row r="172" customFormat="1" x14ac:dyDescent="0.2"/>
    <row r="173" customFormat="1" x14ac:dyDescent="0.2"/>
    <row r="174" customFormat="1" x14ac:dyDescent="0.2"/>
    <row r="175" customFormat="1" x14ac:dyDescent="0.2"/>
    <row r="176" customFormat="1" x14ac:dyDescent="0.2"/>
    <row r="177" customFormat="1" x14ac:dyDescent="0.2"/>
    <row r="178" customFormat="1" x14ac:dyDescent="0.2"/>
    <row r="179" customFormat="1" x14ac:dyDescent="0.2"/>
    <row r="180" customFormat="1" x14ac:dyDescent="0.2"/>
    <row r="181" customFormat="1" x14ac:dyDescent="0.2"/>
    <row r="182" customFormat="1" x14ac:dyDescent="0.2"/>
    <row r="183" customFormat="1" ht="11.25" customHeight="1" x14ac:dyDescent="0.2"/>
    <row r="184" customFormat="1" x14ac:dyDescent="0.2"/>
    <row r="185" customFormat="1" x14ac:dyDescent="0.2"/>
    <row r="186" customFormat="1" x14ac:dyDescent="0.2"/>
    <row r="187" customFormat="1" x14ac:dyDescent="0.2"/>
    <row r="188" customFormat="1" x14ac:dyDescent="0.2"/>
    <row r="189" customFormat="1" x14ac:dyDescent="0.2"/>
    <row r="190" customFormat="1" x14ac:dyDescent="0.2"/>
    <row r="191" customFormat="1" x14ac:dyDescent="0.2"/>
    <row r="192" customFormat="1" x14ac:dyDescent="0.2"/>
    <row r="193" customFormat="1" x14ac:dyDescent="0.2"/>
    <row r="194" customFormat="1" x14ac:dyDescent="0.2"/>
    <row r="195" customFormat="1" x14ac:dyDescent="0.2"/>
    <row r="196" customFormat="1" x14ac:dyDescent="0.2"/>
    <row r="197" customFormat="1" x14ac:dyDescent="0.2"/>
    <row r="198" customFormat="1" x14ac:dyDescent="0.2"/>
    <row r="199" customFormat="1" x14ac:dyDescent="0.2"/>
    <row r="200" customFormat="1" x14ac:dyDescent="0.2"/>
    <row r="201" customFormat="1" x14ac:dyDescent="0.2"/>
    <row r="202" customFormat="1" x14ac:dyDescent="0.2"/>
    <row r="203" customFormat="1" x14ac:dyDescent="0.2"/>
    <row r="204" customFormat="1" x14ac:dyDescent="0.2"/>
    <row r="205" customFormat="1" x14ac:dyDescent="0.2"/>
    <row r="206" customFormat="1" x14ac:dyDescent="0.2"/>
    <row r="207" customFormat="1" x14ac:dyDescent="0.2"/>
    <row r="208" customFormat="1" x14ac:dyDescent="0.2"/>
    <row r="209" customFormat="1" x14ac:dyDescent="0.2"/>
    <row r="210" customFormat="1" x14ac:dyDescent="0.2"/>
    <row r="211" customFormat="1" x14ac:dyDescent="0.2"/>
    <row r="212" customFormat="1" x14ac:dyDescent="0.2"/>
    <row r="213" customFormat="1" x14ac:dyDescent="0.2"/>
    <row r="214" customFormat="1" x14ac:dyDescent="0.2"/>
    <row r="215" customFormat="1" x14ac:dyDescent="0.2"/>
    <row r="216" customFormat="1" x14ac:dyDescent="0.2"/>
    <row r="217" customFormat="1" x14ac:dyDescent="0.2"/>
    <row r="218" customFormat="1" x14ac:dyDescent="0.2"/>
    <row r="219" customFormat="1" x14ac:dyDescent="0.2"/>
    <row r="220" customFormat="1" x14ac:dyDescent="0.2"/>
    <row r="221" customFormat="1" x14ac:dyDescent="0.2"/>
    <row r="222" customFormat="1" x14ac:dyDescent="0.2"/>
    <row r="223" customFormat="1" x14ac:dyDescent="0.2"/>
    <row r="224" customFormat="1" x14ac:dyDescent="0.2"/>
    <row r="225" customFormat="1" x14ac:dyDescent="0.2"/>
    <row r="226" customFormat="1" x14ac:dyDescent="0.2"/>
    <row r="227" customFormat="1" x14ac:dyDescent="0.2"/>
    <row r="228" customFormat="1" x14ac:dyDescent="0.2"/>
    <row r="229" customFormat="1" x14ac:dyDescent="0.2"/>
    <row r="230" customFormat="1" x14ac:dyDescent="0.2"/>
    <row r="231" customFormat="1" x14ac:dyDescent="0.2"/>
    <row r="232" customFormat="1" x14ac:dyDescent="0.2"/>
    <row r="233" customFormat="1" x14ac:dyDescent="0.2"/>
    <row r="234" customFormat="1" x14ac:dyDescent="0.2"/>
    <row r="235" customFormat="1" x14ac:dyDescent="0.2"/>
    <row r="236" customFormat="1" x14ac:dyDescent="0.2"/>
    <row r="237" customFormat="1" x14ac:dyDescent="0.2"/>
    <row r="238" customFormat="1" x14ac:dyDescent="0.2"/>
    <row r="239" customFormat="1" x14ac:dyDescent="0.2"/>
    <row r="240" customFormat="1" x14ac:dyDescent="0.2"/>
    <row r="241" customFormat="1" x14ac:dyDescent="0.2"/>
    <row r="242" customFormat="1" x14ac:dyDescent="0.2"/>
    <row r="243" customFormat="1" x14ac:dyDescent="0.2"/>
    <row r="244" customFormat="1" x14ac:dyDescent="0.2"/>
    <row r="245" customFormat="1" x14ac:dyDescent="0.2"/>
    <row r="246" customFormat="1" x14ac:dyDescent="0.2"/>
    <row r="247" customFormat="1" x14ac:dyDescent="0.2"/>
    <row r="248" customFormat="1" x14ac:dyDescent="0.2"/>
    <row r="249" customFormat="1" x14ac:dyDescent="0.2"/>
    <row r="250" customFormat="1" x14ac:dyDescent="0.2"/>
    <row r="251" customFormat="1" x14ac:dyDescent="0.2"/>
    <row r="252" customFormat="1" x14ac:dyDescent="0.2"/>
    <row r="253" customFormat="1" x14ac:dyDescent="0.2"/>
    <row r="254" customFormat="1" x14ac:dyDescent="0.2"/>
    <row r="255" customFormat="1" x14ac:dyDescent="0.2"/>
    <row r="256" customFormat="1" x14ac:dyDescent="0.2"/>
    <row r="257" customFormat="1" x14ac:dyDescent="0.2"/>
    <row r="258" customFormat="1" x14ac:dyDescent="0.2"/>
    <row r="259" customFormat="1" x14ac:dyDescent="0.2"/>
    <row r="260" customFormat="1" x14ac:dyDescent="0.2"/>
    <row r="261" customFormat="1" x14ac:dyDescent="0.2"/>
    <row r="262" customFormat="1" x14ac:dyDescent="0.2"/>
    <row r="263" customFormat="1" x14ac:dyDescent="0.2"/>
    <row r="264" customFormat="1" x14ac:dyDescent="0.2"/>
    <row r="265" customFormat="1" x14ac:dyDescent="0.2"/>
    <row r="266" customFormat="1" x14ac:dyDescent="0.2"/>
    <row r="267" customFormat="1" x14ac:dyDescent="0.2"/>
    <row r="268" customFormat="1" x14ac:dyDescent="0.2"/>
    <row r="269" customFormat="1" x14ac:dyDescent="0.2"/>
    <row r="270" customFormat="1" x14ac:dyDescent="0.2"/>
    <row r="271" customFormat="1" x14ac:dyDescent="0.2"/>
    <row r="272" customFormat="1" x14ac:dyDescent="0.2"/>
    <row r="273" customFormat="1" x14ac:dyDescent="0.2"/>
    <row r="274" customFormat="1" x14ac:dyDescent="0.2"/>
    <row r="275" customFormat="1" x14ac:dyDescent="0.2"/>
    <row r="276" customFormat="1" x14ac:dyDescent="0.2"/>
    <row r="277" customFormat="1" x14ac:dyDescent="0.2"/>
    <row r="278" customFormat="1" x14ac:dyDescent="0.2"/>
    <row r="279" customFormat="1" x14ac:dyDescent="0.2"/>
    <row r="280" customFormat="1" x14ac:dyDescent="0.2"/>
    <row r="281" customFormat="1" x14ac:dyDescent="0.2"/>
    <row r="282" customFormat="1" x14ac:dyDescent="0.2"/>
    <row r="283" customFormat="1" x14ac:dyDescent="0.2"/>
    <row r="284" customFormat="1" x14ac:dyDescent="0.2"/>
    <row r="285" customFormat="1" x14ac:dyDescent="0.2"/>
    <row r="286" customFormat="1" x14ac:dyDescent="0.2"/>
    <row r="287" customFormat="1" x14ac:dyDescent="0.2"/>
    <row r="288" customFormat="1" x14ac:dyDescent="0.2"/>
    <row r="289" customFormat="1" x14ac:dyDescent="0.2"/>
    <row r="290" customFormat="1" x14ac:dyDescent="0.2"/>
    <row r="291" customFormat="1" x14ac:dyDescent="0.2"/>
    <row r="292" customFormat="1" x14ac:dyDescent="0.2"/>
    <row r="293" customFormat="1" x14ac:dyDescent="0.2"/>
    <row r="294" customFormat="1" x14ac:dyDescent="0.2"/>
    <row r="295" customFormat="1" x14ac:dyDescent="0.2"/>
    <row r="296" customFormat="1" x14ac:dyDescent="0.2"/>
    <row r="297" customFormat="1" x14ac:dyDescent="0.2"/>
    <row r="298" customFormat="1" x14ac:dyDescent="0.2"/>
    <row r="299" customFormat="1" x14ac:dyDescent="0.2"/>
    <row r="300" customFormat="1" x14ac:dyDescent="0.2"/>
    <row r="301" customFormat="1" x14ac:dyDescent="0.2"/>
    <row r="302" customFormat="1" x14ac:dyDescent="0.2"/>
    <row r="303" customFormat="1" x14ac:dyDescent="0.2"/>
    <row r="304" customFormat="1" x14ac:dyDescent="0.2"/>
    <row r="305" customFormat="1" x14ac:dyDescent="0.2"/>
    <row r="306" customFormat="1" x14ac:dyDescent="0.2"/>
    <row r="307" customFormat="1" x14ac:dyDescent="0.2"/>
    <row r="308" customFormat="1" x14ac:dyDescent="0.2"/>
    <row r="309" customFormat="1" x14ac:dyDescent="0.2"/>
    <row r="310" customFormat="1" x14ac:dyDescent="0.2"/>
    <row r="311" customFormat="1" x14ac:dyDescent="0.2"/>
    <row r="312" customFormat="1" x14ac:dyDescent="0.2"/>
    <row r="313" customFormat="1" x14ac:dyDescent="0.2"/>
  </sheetData>
  <phoneticPr fontId="0" type="noConversion"/>
  <dataValidations count="9">
    <dataValidation type="list" allowBlank="1" showInputMessage="1" showErrorMessage="1" sqref="H48:H49 H60:H61 H54:H55" xr:uid="{2E081F73-2A76-45A0-9F0F-97E9091CEE87}">
      <formula1>"Yes, No"</formula1>
    </dataValidation>
    <dataValidation type="list" allowBlank="1" showInputMessage="1" showErrorMessage="1" sqref="C7:C36" xr:uid="{B4BD9255-43F4-4B1D-BD97-08371F70A088}">
      <formula1>"A,R,C"</formula1>
    </dataValidation>
    <dataValidation type="list" errorStyle="warning" allowBlank="1" showInputMessage="1" showErrorMessage="1" errorTitle="Warning" error="This Position is not part of the standard list Select Yes to continue." sqref="F7:F36" xr:uid="{3FFA16D5-BEF5-4415-9B81-7B4AB202DD56}">
      <formula1>Duty_List</formula1>
    </dataValidation>
    <dataValidation type="list" allowBlank="1" showInputMessage="1" showErrorMessage="1" sqref="E7:E36" xr:uid="{1A090B5B-D1FC-4545-9994-599FFA88D7A9}">
      <formula1>Paygrade</formula1>
    </dataValidation>
    <dataValidation type="list" allowBlank="1" showInputMessage="1" showErrorMessage="1" prompt="click on arrow for a drop down list" sqref="A66:A68" xr:uid="{E821AA0D-C49D-4742-9BE0-A69FFFF068DA}">
      <formula1>Equip_List</formula1>
    </dataValidation>
    <dataValidation type="list" allowBlank="1" showInputMessage="1" showErrorMessage="1" prompt="click on arrow for a drop down list" sqref="A60:A61" xr:uid="{D011E2D0-4CE8-4532-A871-E815EAD9F134}">
      <formula1>Cutter_Type</formula1>
    </dataValidation>
    <dataValidation type="list" allowBlank="1" showInputMessage="1" showErrorMessage="1" prompt="click on arrow for a drop down list" sqref="A54:A55" xr:uid="{580AEC83-B155-4641-A542-7AE11E4B6290}">
      <formula1>Boat_Type</formula1>
    </dataValidation>
    <dataValidation type="list" allowBlank="1" showInputMessage="1" showErrorMessage="1" sqref="A48:A49" xr:uid="{C24001AE-FEC4-47F7-A8DA-D935E452AEF8}">
      <formula1>Air_Type</formula1>
    </dataValidation>
    <dataValidation type="list" allowBlank="1" showInputMessage="1" showErrorMessage="1" sqref="A41:A43" xr:uid="{BECFC9C7-B262-4AB5-BD9C-DFCDFD631E44}">
      <formula1>Vehicle_Type</formula1>
    </dataValidation>
  </dataValidations>
  <pageMargins left="0.7" right="0.7" top="0.75" bottom="0.75" header="0.3" footer="0.3"/>
  <pageSetup scale="74" fitToHeight="0"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R329"/>
  <sheetViews>
    <sheetView showGridLines="0" zoomScaleNormal="100" workbookViewId="0"/>
  </sheetViews>
  <sheetFormatPr defaultColWidth="9.140625" defaultRowHeight="12.75" x14ac:dyDescent="0.2"/>
  <cols>
    <col min="1" max="1" width="24.7109375" style="6" customWidth="1"/>
    <col min="2" max="2" width="15.28515625" style="5" bestFit="1" customWidth="1"/>
    <col min="3" max="3" width="8" style="6" customWidth="1"/>
    <col min="4" max="4" width="16.28515625" style="6" customWidth="1"/>
    <col min="5" max="5" width="8.7109375" style="6" bestFit="1" customWidth="1"/>
    <col min="6" max="6" width="12.7109375" style="6" customWidth="1"/>
    <col min="7" max="7" width="12" style="6" customWidth="1"/>
    <col min="8" max="8" width="12.7109375" style="6" customWidth="1"/>
    <col min="9" max="9" width="12.7109375" style="5" customWidth="1"/>
    <col min="10" max="16384" width="9.140625" style="5"/>
  </cols>
  <sheetData>
    <row r="1" spans="1:10" x14ac:dyDescent="0.2">
      <c r="A1" s="72" t="s">
        <v>119</v>
      </c>
      <c r="B1" s="85" t="str">
        <f>'Daily Summary'!J2</f>
        <v>UCGPXXXXXX</v>
      </c>
      <c r="D1" s="5"/>
      <c r="F1" s="12" t="s">
        <v>259</v>
      </c>
      <c r="G1" s="87" t="str">
        <f>'Daily Summary'!A1</f>
        <v>F/V StillaFloat</v>
      </c>
    </row>
    <row r="2" spans="1:10" x14ac:dyDescent="0.2">
      <c r="A2" s="30"/>
      <c r="B2" s="30"/>
      <c r="C2" s="30"/>
      <c r="D2" s="5"/>
      <c r="E2" s="30"/>
      <c r="F2" s="5"/>
      <c r="G2" s="30"/>
      <c r="H2" s="5"/>
    </row>
    <row r="3" spans="1:10" x14ac:dyDescent="0.2">
      <c r="A3" s="30"/>
      <c r="B3" s="30"/>
      <c r="C3" s="30"/>
      <c r="D3" s="5"/>
      <c r="E3" s="30"/>
      <c r="F3" s="5"/>
      <c r="G3" s="30"/>
      <c r="H3" s="5"/>
    </row>
    <row r="4" spans="1:10" ht="13.5" thickBot="1" x14ac:dyDescent="0.25">
      <c r="A4" s="12" t="s">
        <v>188</v>
      </c>
      <c r="B4" s="86">
        <f>'day6'!B4+1</f>
        <v>45206</v>
      </c>
      <c r="C4" s="30"/>
      <c r="D4" s="44"/>
      <c r="E4" s="44"/>
      <c r="F4" s="12" t="s">
        <v>311</v>
      </c>
      <c r="G4" s="70"/>
      <c r="H4" s="70"/>
      <c r="I4" s="74"/>
    </row>
    <row r="5" spans="1:10" ht="13.5" thickBot="1" x14ac:dyDescent="0.25">
      <c r="A5" s="12"/>
      <c r="B5" s="41"/>
      <c r="C5" s="30"/>
      <c r="D5" s="12"/>
      <c r="E5" s="12"/>
      <c r="F5" s="12"/>
      <c r="G5" s="40"/>
      <c r="H5" s="40"/>
      <c r="I5" s="40"/>
    </row>
    <row r="6" spans="1:10" s="190" customFormat="1" ht="11.25" x14ac:dyDescent="0.2">
      <c r="A6" s="185" t="s">
        <v>190</v>
      </c>
      <c r="B6" s="187" t="s">
        <v>236</v>
      </c>
      <c r="C6" s="187" t="s">
        <v>189</v>
      </c>
      <c r="D6" s="187" t="s">
        <v>191</v>
      </c>
      <c r="E6" s="187" t="s">
        <v>235</v>
      </c>
      <c r="F6" s="187" t="s">
        <v>192</v>
      </c>
      <c r="G6" s="187" t="s">
        <v>233</v>
      </c>
      <c r="H6" s="187" t="s">
        <v>234</v>
      </c>
      <c r="I6" s="264" t="s">
        <v>193</v>
      </c>
      <c r="J6" s="206"/>
    </row>
    <row r="7" spans="1:10" s="190" customFormat="1" ht="11.25" x14ac:dyDescent="0.2">
      <c r="A7" s="309" t="s">
        <v>409</v>
      </c>
      <c r="B7" s="310"/>
      <c r="C7" s="310"/>
      <c r="D7" s="208" t="s">
        <v>258</v>
      </c>
      <c r="E7" s="311" t="s">
        <v>30</v>
      </c>
      <c r="F7" s="210"/>
      <c r="G7" s="312">
        <v>0</v>
      </c>
      <c r="H7" s="313">
        <f>INDEX(Personnel[],MATCH(E7,Paygrade,0),2)</f>
        <v>38</v>
      </c>
      <c r="I7" s="314">
        <f>(G7*H7)</f>
        <v>0</v>
      </c>
    </row>
    <row r="8" spans="1:10" s="190" customFormat="1" ht="11.25" x14ac:dyDescent="0.2">
      <c r="A8" s="309" t="s">
        <v>409</v>
      </c>
      <c r="B8" s="207"/>
      <c r="C8" s="310"/>
      <c r="D8" s="208" t="s">
        <v>258</v>
      </c>
      <c r="E8" s="209" t="s">
        <v>32</v>
      </c>
      <c r="F8" s="210"/>
      <c r="G8" s="210">
        <v>0</v>
      </c>
      <c r="H8" s="313">
        <f>INDEX(Personnel[],MATCH(E8,Paygrade,0),2)</f>
        <v>52</v>
      </c>
      <c r="I8" s="212">
        <f t="shared" ref="I8:I36" si="0">(G8*H8)</f>
        <v>0</v>
      </c>
    </row>
    <row r="9" spans="1:10" s="190" customFormat="1" ht="11.25" x14ac:dyDescent="0.2">
      <c r="A9" s="309" t="s">
        <v>409</v>
      </c>
      <c r="B9" s="207"/>
      <c r="C9" s="310"/>
      <c r="D9" s="208" t="s">
        <v>258</v>
      </c>
      <c r="E9" s="209" t="s">
        <v>34</v>
      </c>
      <c r="F9" s="210"/>
      <c r="G9" s="210">
        <v>0</v>
      </c>
      <c r="H9" s="313">
        <f>INDEX(Personnel[],MATCH(E9,Paygrade,0),2)</f>
        <v>58</v>
      </c>
      <c r="I9" s="212">
        <f t="shared" si="0"/>
        <v>0</v>
      </c>
    </row>
    <row r="10" spans="1:10" s="190" customFormat="1" ht="11.25" x14ac:dyDescent="0.2">
      <c r="A10" s="309" t="s">
        <v>409</v>
      </c>
      <c r="B10" s="207"/>
      <c r="C10" s="310"/>
      <c r="D10" s="208" t="s">
        <v>258</v>
      </c>
      <c r="E10" s="209" t="s">
        <v>36</v>
      </c>
      <c r="F10" s="210"/>
      <c r="G10" s="210">
        <v>0</v>
      </c>
      <c r="H10" s="313">
        <f>INDEX(Personnel[],MATCH(E10,Paygrade,0),2)</f>
        <v>72</v>
      </c>
      <c r="I10" s="212">
        <f t="shared" si="0"/>
        <v>0</v>
      </c>
    </row>
    <row r="11" spans="1:10" s="190" customFormat="1" ht="11.25" x14ac:dyDescent="0.2">
      <c r="A11" s="309" t="s">
        <v>409</v>
      </c>
      <c r="B11" s="207"/>
      <c r="C11" s="310"/>
      <c r="D11" s="208" t="s">
        <v>258</v>
      </c>
      <c r="E11" s="209" t="s">
        <v>38</v>
      </c>
      <c r="F11" s="210"/>
      <c r="G11" s="210">
        <v>0</v>
      </c>
      <c r="H11" s="313">
        <f>INDEX(Personnel[],MATCH(E11,Paygrade,0),2)</f>
        <v>87</v>
      </c>
      <c r="I11" s="212">
        <f t="shared" si="0"/>
        <v>0</v>
      </c>
    </row>
    <row r="12" spans="1:10" s="190" customFormat="1" ht="11.25" x14ac:dyDescent="0.2">
      <c r="A12" s="309" t="s">
        <v>409</v>
      </c>
      <c r="B12" s="207"/>
      <c r="C12" s="310"/>
      <c r="D12" s="208" t="s">
        <v>258</v>
      </c>
      <c r="E12" s="209" t="s">
        <v>40</v>
      </c>
      <c r="F12" s="210"/>
      <c r="G12" s="210">
        <v>0</v>
      </c>
      <c r="H12" s="313">
        <f>INDEX(Personnel[],MATCH(E12,Paygrade,0),2)</f>
        <v>100</v>
      </c>
      <c r="I12" s="212">
        <f t="shared" si="0"/>
        <v>0</v>
      </c>
    </row>
    <row r="13" spans="1:10" s="190" customFormat="1" ht="11.25" x14ac:dyDescent="0.2">
      <c r="A13" s="309" t="s">
        <v>409</v>
      </c>
      <c r="B13" s="207"/>
      <c r="C13" s="310"/>
      <c r="D13" s="208" t="s">
        <v>258</v>
      </c>
      <c r="E13" s="209" t="s">
        <v>41</v>
      </c>
      <c r="F13" s="210"/>
      <c r="G13" s="210">
        <v>0</v>
      </c>
      <c r="H13" s="313">
        <f>INDEX(Personnel[],MATCH(E13,Paygrade,0),2)</f>
        <v>112</v>
      </c>
      <c r="I13" s="212">
        <f t="shared" si="0"/>
        <v>0</v>
      </c>
    </row>
    <row r="14" spans="1:10" s="190" customFormat="1" ht="11.25" x14ac:dyDescent="0.2">
      <c r="A14" s="309" t="s">
        <v>409</v>
      </c>
      <c r="B14" s="207"/>
      <c r="C14" s="310"/>
      <c r="D14" s="208" t="s">
        <v>258</v>
      </c>
      <c r="E14" s="209" t="s">
        <v>42</v>
      </c>
      <c r="F14" s="210"/>
      <c r="G14" s="210">
        <v>0</v>
      </c>
      <c r="H14" s="313">
        <f>INDEX(Personnel[],MATCH(E14,Paygrade,0),2)</f>
        <v>123</v>
      </c>
      <c r="I14" s="212">
        <f t="shared" si="0"/>
        <v>0</v>
      </c>
    </row>
    <row r="15" spans="1:10" s="190" customFormat="1" ht="11.25" x14ac:dyDescent="0.2">
      <c r="A15" s="309" t="s">
        <v>409</v>
      </c>
      <c r="B15" s="207"/>
      <c r="C15" s="310"/>
      <c r="D15" s="208" t="s">
        <v>258</v>
      </c>
      <c r="E15" s="209" t="s">
        <v>43</v>
      </c>
      <c r="F15" s="210"/>
      <c r="G15" s="210">
        <v>0</v>
      </c>
      <c r="H15" s="313">
        <f>INDEX(Personnel[],MATCH(E15,Paygrade,0),2)</f>
        <v>141</v>
      </c>
      <c r="I15" s="212">
        <f t="shared" si="0"/>
        <v>0</v>
      </c>
    </row>
    <row r="16" spans="1:10" s="190" customFormat="1" ht="11.25" x14ac:dyDescent="0.2">
      <c r="A16" s="309" t="s">
        <v>409</v>
      </c>
      <c r="B16" s="207"/>
      <c r="C16" s="310"/>
      <c r="D16" s="208" t="s">
        <v>258</v>
      </c>
      <c r="E16" s="209" t="s">
        <v>44</v>
      </c>
      <c r="F16" s="210"/>
      <c r="G16" s="210">
        <v>0</v>
      </c>
      <c r="H16" s="313">
        <f>INDEX(Personnel[],MATCH(E16,Paygrade,0),2)</f>
        <v>172</v>
      </c>
      <c r="I16" s="212">
        <f t="shared" si="0"/>
        <v>0</v>
      </c>
    </row>
    <row r="17" spans="1:9" s="190" customFormat="1" ht="11.25" x14ac:dyDescent="0.2">
      <c r="A17" s="309" t="s">
        <v>409</v>
      </c>
      <c r="B17" s="207"/>
      <c r="C17" s="310"/>
      <c r="D17" s="208" t="s">
        <v>258</v>
      </c>
      <c r="E17" s="209" t="s">
        <v>9</v>
      </c>
      <c r="F17" s="210"/>
      <c r="G17" s="210">
        <v>0</v>
      </c>
      <c r="H17" s="313">
        <f>INDEX(Personnel[],MATCH(E17,Paygrade,0),2)</f>
        <v>91</v>
      </c>
      <c r="I17" s="212">
        <f t="shared" si="0"/>
        <v>0</v>
      </c>
    </row>
    <row r="18" spans="1:9" s="190" customFormat="1" ht="11.25" x14ac:dyDescent="0.2">
      <c r="A18" s="309" t="s">
        <v>409</v>
      </c>
      <c r="B18" s="207"/>
      <c r="C18" s="310"/>
      <c r="D18" s="208" t="s">
        <v>258</v>
      </c>
      <c r="E18" s="209" t="s">
        <v>10</v>
      </c>
      <c r="F18" s="210"/>
      <c r="G18" s="210">
        <v>0</v>
      </c>
      <c r="H18" s="313">
        <f>INDEX(Personnel[],MATCH(E18,Paygrade,0),2)</f>
        <v>110</v>
      </c>
      <c r="I18" s="212">
        <f t="shared" si="0"/>
        <v>0</v>
      </c>
    </row>
    <row r="19" spans="1:9" s="190" customFormat="1" ht="11.25" x14ac:dyDescent="0.2">
      <c r="A19" s="309" t="s">
        <v>409</v>
      </c>
      <c r="B19" s="207"/>
      <c r="C19" s="310"/>
      <c r="D19" s="208" t="s">
        <v>258</v>
      </c>
      <c r="E19" s="209" t="s">
        <v>12</v>
      </c>
      <c r="F19" s="210"/>
      <c r="G19" s="210">
        <v>0</v>
      </c>
      <c r="H19" s="313">
        <f>INDEX(Personnel[],MATCH(E19,Paygrade,0),2)</f>
        <v>135</v>
      </c>
      <c r="I19" s="212">
        <f t="shared" si="0"/>
        <v>0</v>
      </c>
    </row>
    <row r="20" spans="1:9" s="190" customFormat="1" ht="11.25" x14ac:dyDescent="0.2">
      <c r="A20" s="309" t="s">
        <v>409</v>
      </c>
      <c r="B20" s="207"/>
      <c r="C20" s="310"/>
      <c r="D20" s="208" t="s">
        <v>258</v>
      </c>
      <c r="E20" s="209" t="s">
        <v>14</v>
      </c>
      <c r="F20" s="210"/>
      <c r="G20" s="210">
        <v>0</v>
      </c>
      <c r="H20" s="313">
        <f>INDEX(Personnel[],MATCH(E20,Paygrade,0),2)</f>
        <v>161</v>
      </c>
      <c r="I20" s="212">
        <f t="shared" si="0"/>
        <v>0</v>
      </c>
    </row>
    <row r="21" spans="1:9" s="190" customFormat="1" ht="11.25" x14ac:dyDescent="0.2">
      <c r="A21" s="309" t="s">
        <v>409</v>
      </c>
      <c r="B21" s="207"/>
      <c r="C21" s="310"/>
      <c r="D21" s="208" t="s">
        <v>258</v>
      </c>
      <c r="E21" s="209" t="s">
        <v>15</v>
      </c>
      <c r="F21" s="210"/>
      <c r="G21" s="210">
        <v>0</v>
      </c>
      <c r="H21" s="313">
        <f>INDEX(Personnel[],MATCH(E21,Paygrade,0),2)</f>
        <v>179</v>
      </c>
      <c r="I21" s="212">
        <f t="shared" si="0"/>
        <v>0</v>
      </c>
    </row>
    <row r="22" spans="1:9" s="190" customFormat="1" ht="11.25" x14ac:dyDescent="0.2">
      <c r="A22" s="309" t="s">
        <v>409</v>
      </c>
      <c r="B22" s="207"/>
      <c r="C22" s="310"/>
      <c r="D22" s="208" t="s">
        <v>258</v>
      </c>
      <c r="E22" s="209" t="s">
        <v>16</v>
      </c>
      <c r="F22" s="210"/>
      <c r="G22" s="210">
        <v>0</v>
      </c>
      <c r="H22" s="313">
        <f>INDEX(Personnel[],MATCH(E22,Paygrade,0),2)</f>
        <v>208</v>
      </c>
      <c r="I22" s="212">
        <f t="shared" si="0"/>
        <v>0</v>
      </c>
    </row>
    <row r="23" spans="1:9" s="190" customFormat="1" ht="11.25" x14ac:dyDescent="0.2">
      <c r="A23" s="309" t="s">
        <v>409</v>
      </c>
      <c r="B23" s="207"/>
      <c r="C23" s="310"/>
      <c r="D23" s="208" t="s">
        <v>258</v>
      </c>
      <c r="E23" s="209" t="s">
        <v>17</v>
      </c>
      <c r="F23" s="210"/>
      <c r="G23" s="210">
        <v>0</v>
      </c>
      <c r="H23" s="313">
        <f>INDEX(Personnel[],MATCH(E23,Paygrade,0),2)</f>
        <v>221</v>
      </c>
      <c r="I23" s="212">
        <f t="shared" si="0"/>
        <v>0</v>
      </c>
    </row>
    <row r="24" spans="1:9" s="190" customFormat="1" ht="11.25" x14ac:dyDescent="0.2">
      <c r="A24" s="309" t="s">
        <v>409</v>
      </c>
      <c r="B24" s="207"/>
      <c r="C24" s="310"/>
      <c r="D24" s="208" t="s">
        <v>258</v>
      </c>
      <c r="E24" s="209" t="s">
        <v>18</v>
      </c>
      <c r="F24" s="210"/>
      <c r="G24" s="210">
        <v>0</v>
      </c>
      <c r="H24" s="313">
        <f>INDEX(Personnel[],MATCH(E24,Paygrade,0),2)</f>
        <v>242</v>
      </c>
      <c r="I24" s="212">
        <f t="shared" si="0"/>
        <v>0</v>
      </c>
    </row>
    <row r="25" spans="1:9" s="190" customFormat="1" ht="11.25" x14ac:dyDescent="0.2">
      <c r="A25" s="309" t="s">
        <v>409</v>
      </c>
      <c r="B25" s="207"/>
      <c r="C25" s="310"/>
      <c r="D25" s="208" t="s">
        <v>258</v>
      </c>
      <c r="E25" s="209" t="s">
        <v>19</v>
      </c>
      <c r="F25" s="210"/>
      <c r="G25" s="210">
        <v>0</v>
      </c>
      <c r="H25" s="313">
        <f>INDEX(Personnel[],MATCH(E25,Paygrade,0),2)</f>
        <v>265</v>
      </c>
      <c r="I25" s="212">
        <f t="shared" si="0"/>
        <v>0</v>
      </c>
    </row>
    <row r="26" spans="1:9" s="190" customFormat="1" ht="11.25" x14ac:dyDescent="0.2">
      <c r="A26" s="309" t="s">
        <v>409</v>
      </c>
      <c r="B26" s="207"/>
      <c r="C26" s="310"/>
      <c r="D26" s="208" t="s">
        <v>258</v>
      </c>
      <c r="E26" s="209" t="s">
        <v>21</v>
      </c>
      <c r="F26" s="210"/>
      <c r="G26" s="210">
        <v>0</v>
      </c>
      <c r="H26" s="313">
        <f>INDEX(Personnel[],MATCH(E26,Paygrade,0),2)</f>
        <v>263</v>
      </c>
      <c r="I26" s="212">
        <f t="shared" si="0"/>
        <v>0</v>
      </c>
    </row>
    <row r="27" spans="1:9" s="190" customFormat="1" ht="11.25" x14ac:dyDescent="0.2">
      <c r="A27" s="309" t="s">
        <v>409</v>
      </c>
      <c r="B27" s="207"/>
      <c r="C27" s="310"/>
      <c r="D27" s="208" t="s">
        <v>258</v>
      </c>
      <c r="E27" s="209" t="s">
        <v>29</v>
      </c>
      <c r="F27" s="210"/>
      <c r="G27" s="210">
        <v>0</v>
      </c>
      <c r="H27" s="313">
        <f>INDEX(Personnel[],MATCH(E27,Paygrade,0),2)</f>
        <v>122</v>
      </c>
      <c r="I27" s="212">
        <f t="shared" si="0"/>
        <v>0</v>
      </c>
    </row>
    <row r="28" spans="1:9" s="190" customFormat="1" ht="11.25" x14ac:dyDescent="0.2">
      <c r="A28" s="309" t="s">
        <v>409</v>
      </c>
      <c r="B28" s="207"/>
      <c r="C28" s="310"/>
      <c r="D28" s="208" t="s">
        <v>258</v>
      </c>
      <c r="E28" s="209" t="s">
        <v>27</v>
      </c>
      <c r="F28" s="210"/>
      <c r="G28" s="210">
        <v>0</v>
      </c>
      <c r="H28" s="313">
        <f>INDEX(Personnel[],MATCH(E28,Paygrade,0),2)</f>
        <v>136</v>
      </c>
      <c r="I28" s="212">
        <f t="shared" si="0"/>
        <v>0</v>
      </c>
    </row>
    <row r="29" spans="1:9" s="190" customFormat="1" ht="11.25" x14ac:dyDescent="0.2">
      <c r="A29" s="309" t="s">
        <v>409</v>
      </c>
      <c r="B29" s="207"/>
      <c r="C29" s="310"/>
      <c r="D29" s="208" t="s">
        <v>258</v>
      </c>
      <c r="E29" s="209" t="s">
        <v>25</v>
      </c>
      <c r="F29" s="210"/>
      <c r="G29" s="210">
        <v>0</v>
      </c>
      <c r="H29" s="313">
        <f>INDEX(Personnel[],MATCH(E29,Paygrade,0),2)</f>
        <v>154</v>
      </c>
      <c r="I29" s="212">
        <f t="shared" si="0"/>
        <v>0</v>
      </c>
    </row>
    <row r="30" spans="1:9" s="190" customFormat="1" ht="11.25" x14ac:dyDescent="0.2">
      <c r="A30" s="309" t="s">
        <v>409</v>
      </c>
      <c r="B30" s="207"/>
      <c r="C30" s="310"/>
      <c r="D30" s="208" t="s">
        <v>258</v>
      </c>
      <c r="E30" s="209" t="s">
        <v>45</v>
      </c>
      <c r="F30" s="210"/>
      <c r="G30" s="210">
        <v>0</v>
      </c>
      <c r="H30" s="313">
        <f>INDEX(Personnel[],MATCH(E30,Paygrade,0),2)</f>
        <v>35</v>
      </c>
      <c r="I30" s="212">
        <f t="shared" si="0"/>
        <v>0</v>
      </c>
    </row>
    <row r="31" spans="1:9" s="190" customFormat="1" ht="11.25" x14ac:dyDescent="0.2">
      <c r="A31" s="309" t="s">
        <v>409</v>
      </c>
      <c r="B31" s="207"/>
      <c r="C31" s="310"/>
      <c r="D31" s="208" t="s">
        <v>258</v>
      </c>
      <c r="E31" s="209" t="s">
        <v>46</v>
      </c>
      <c r="F31" s="210"/>
      <c r="G31" s="210">
        <v>0</v>
      </c>
      <c r="H31" s="313">
        <f>INDEX(Personnel[],MATCH(E31,Paygrade,0),2)</f>
        <v>38</v>
      </c>
      <c r="I31" s="212">
        <f t="shared" si="0"/>
        <v>0</v>
      </c>
    </row>
    <row r="32" spans="1:9" s="190" customFormat="1" ht="11.25" x14ac:dyDescent="0.2">
      <c r="A32" s="309" t="s">
        <v>409</v>
      </c>
      <c r="B32" s="207"/>
      <c r="C32" s="310"/>
      <c r="D32" s="208" t="s">
        <v>258</v>
      </c>
      <c r="E32" s="209" t="s">
        <v>47</v>
      </c>
      <c r="F32" s="210"/>
      <c r="G32" s="210">
        <v>0</v>
      </c>
      <c r="H32" s="313">
        <f>INDEX(Personnel[],MATCH(E32,Paygrade,0),2)</f>
        <v>44</v>
      </c>
      <c r="I32" s="212">
        <f t="shared" si="0"/>
        <v>0</v>
      </c>
    </row>
    <row r="33" spans="1:18" s="190" customFormat="1" ht="11.25" x14ac:dyDescent="0.2">
      <c r="A33" s="309" t="s">
        <v>409</v>
      </c>
      <c r="B33" s="207"/>
      <c r="C33" s="310"/>
      <c r="D33" s="208" t="s">
        <v>258</v>
      </c>
      <c r="E33" s="209" t="s">
        <v>48</v>
      </c>
      <c r="F33" s="210"/>
      <c r="G33" s="210">
        <v>0</v>
      </c>
      <c r="H33" s="313">
        <f>INDEX(Personnel[],MATCH(E33,Paygrade,0),2)</f>
        <v>47</v>
      </c>
      <c r="I33" s="212">
        <f t="shared" si="0"/>
        <v>0</v>
      </c>
    </row>
    <row r="34" spans="1:18" s="190" customFormat="1" ht="11.25" x14ac:dyDescent="0.2">
      <c r="A34" s="309" t="s">
        <v>409</v>
      </c>
      <c r="B34" s="207"/>
      <c r="C34" s="310"/>
      <c r="D34" s="208" t="s">
        <v>258</v>
      </c>
      <c r="E34" s="209" t="s">
        <v>49</v>
      </c>
      <c r="F34" s="210"/>
      <c r="G34" s="210">
        <v>0</v>
      </c>
      <c r="H34" s="313">
        <f>INDEX(Personnel[],MATCH(E34,Paygrade,0),2)</f>
        <v>53</v>
      </c>
      <c r="I34" s="212">
        <f t="shared" si="0"/>
        <v>0</v>
      </c>
    </row>
    <row r="35" spans="1:18" s="190" customFormat="1" ht="11.25" x14ac:dyDescent="0.2">
      <c r="A35" s="309" t="s">
        <v>409</v>
      </c>
      <c r="B35" s="207"/>
      <c r="C35" s="310"/>
      <c r="D35" s="208" t="s">
        <v>258</v>
      </c>
      <c r="E35" s="209" t="s">
        <v>50</v>
      </c>
      <c r="F35" s="210"/>
      <c r="G35" s="210">
        <v>0</v>
      </c>
      <c r="H35" s="313">
        <f>INDEX(Personnel[],MATCH(E35,Paygrade,0),2)</f>
        <v>61</v>
      </c>
      <c r="I35" s="212">
        <f t="shared" si="0"/>
        <v>0</v>
      </c>
    </row>
    <row r="36" spans="1:18" s="190" customFormat="1" ht="11.25" x14ac:dyDescent="0.2">
      <c r="A36" s="309" t="s">
        <v>409</v>
      </c>
      <c r="B36" s="207"/>
      <c r="C36" s="310"/>
      <c r="D36" s="208" t="s">
        <v>258</v>
      </c>
      <c r="E36" s="209" t="s">
        <v>51</v>
      </c>
      <c r="F36" s="210"/>
      <c r="G36" s="210">
        <v>0</v>
      </c>
      <c r="H36" s="313">
        <f>INDEX(Personnel[],MATCH(E36,Paygrade,0),2)</f>
        <v>62</v>
      </c>
      <c r="I36" s="212">
        <f t="shared" si="0"/>
        <v>0</v>
      </c>
    </row>
    <row r="37" spans="1:18" s="190" customFormat="1" ht="12" thickBot="1" x14ac:dyDescent="0.25">
      <c r="A37" s="213"/>
      <c r="B37" s="214"/>
      <c r="C37" s="214"/>
      <c r="D37" s="215"/>
      <c r="E37" s="216"/>
      <c r="F37" s="216"/>
      <c r="G37" s="217"/>
      <c r="H37" s="218"/>
      <c r="I37" s="219"/>
    </row>
    <row r="38" spans="1:18" s="190" customFormat="1" ht="12" thickBot="1" x14ac:dyDescent="0.25">
      <c r="A38" s="220"/>
      <c r="B38" s="220"/>
      <c r="C38" s="221" t="s">
        <v>194</v>
      </c>
      <c r="D38" s="222"/>
      <c r="E38" s="222"/>
      <c r="F38" s="222"/>
      <c r="G38" s="223"/>
      <c r="H38" s="224"/>
      <c r="I38" s="225">
        <f>SUM(I7:I36)</f>
        <v>0</v>
      </c>
    </row>
    <row r="39" spans="1:18" s="190" customFormat="1" ht="12" thickBot="1" x14ac:dyDescent="0.25">
      <c r="A39" s="220"/>
      <c r="B39" s="220"/>
      <c r="C39" s="226"/>
      <c r="D39" s="226"/>
      <c r="E39" s="226"/>
      <c r="F39" s="226"/>
      <c r="G39" s="227"/>
      <c r="I39" s="227"/>
    </row>
    <row r="40" spans="1:18" s="190" customFormat="1" ht="11.25" x14ac:dyDescent="0.2">
      <c r="A40" s="185" t="s">
        <v>211</v>
      </c>
      <c r="B40" s="187" t="s">
        <v>303</v>
      </c>
      <c r="C40" s="187" t="s">
        <v>241</v>
      </c>
      <c r="D40" s="187" t="s">
        <v>239</v>
      </c>
      <c r="E40" s="187" t="s">
        <v>240</v>
      </c>
      <c r="F40" s="187" t="s">
        <v>320</v>
      </c>
      <c r="G40" s="193" t="s">
        <v>141</v>
      </c>
    </row>
    <row r="41" spans="1:18" s="190" customFormat="1" x14ac:dyDescent="0.2">
      <c r="A41" s="228" t="s">
        <v>244</v>
      </c>
      <c r="B41" s="229"/>
      <c r="C41" s="230">
        <v>0</v>
      </c>
      <c r="D41" s="336">
        <f>INDEX(Vehicle[],MATCH(A41,Vehicle_Type,0),3)</f>
        <v>9.84</v>
      </c>
      <c r="E41" s="230">
        <v>0</v>
      </c>
      <c r="F41" s="337">
        <f>INDEX(Vehicle[],MATCH(A41,Vehicle_Type,0),2)</f>
        <v>0.16</v>
      </c>
      <c r="G41" s="231">
        <f>C41*D41+E41*F41</f>
        <v>0</v>
      </c>
      <c r="M41"/>
      <c r="N41"/>
      <c r="O41"/>
      <c r="P41"/>
      <c r="Q41"/>
      <c r="R41"/>
    </row>
    <row r="42" spans="1:18" s="190" customFormat="1" x14ac:dyDescent="0.2">
      <c r="A42" s="228" t="s">
        <v>242</v>
      </c>
      <c r="B42" s="229"/>
      <c r="C42" s="230">
        <v>0</v>
      </c>
      <c r="D42" s="336">
        <f>INDEX(Vehicle[],MATCH(A42,Vehicle_Type,0),3)</f>
        <v>9.16</v>
      </c>
      <c r="E42" s="230">
        <v>0</v>
      </c>
      <c r="F42" s="337">
        <f>INDEX(Vehicle[],MATCH(A42,Vehicle_Type,0),2)</f>
        <v>0.13</v>
      </c>
      <c r="G42" s="231">
        <f t="shared" ref="G42:G43" si="1">C42*D42+E42*F42</f>
        <v>0</v>
      </c>
      <c r="M42"/>
      <c r="N42"/>
      <c r="O42"/>
      <c r="P42"/>
      <c r="Q42"/>
      <c r="R42"/>
    </row>
    <row r="43" spans="1:18" s="190" customFormat="1" x14ac:dyDescent="0.2">
      <c r="A43" s="228" t="s">
        <v>243</v>
      </c>
      <c r="B43" s="229"/>
      <c r="C43" s="230">
        <v>0</v>
      </c>
      <c r="D43" s="336">
        <f>INDEX(Vehicle[],MATCH(A43,Vehicle_Type,0),3)</f>
        <v>7.35</v>
      </c>
      <c r="E43" s="230">
        <v>0</v>
      </c>
      <c r="F43" s="337">
        <f>INDEX(Vehicle[],MATCH(A43,Vehicle_Type,0),2)</f>
        <v>0.12</v>
      </c>
      <c r="G43" s="231">
        <f t="shared" si="1"/>
        <v>0</v>
      </c>
      <c r="M43"/>
      <c r="N43"/>
      <c r="O43"/>
      <c r="P43"/>
      <c r="Q43"/>
      <c r="R43"/>
    </row>
    <row r="44" spans="1:18" s="190" customFormat="1" ht="13.5" thickBot="1" x14ac:dyDescent="0.25">
      <c r="C44" s="194"/>
      <c r="G44" s="232"/>
      <c r="M44"/>
      <c r="N44"/>
      <c r="O44"/>
      <c r="P44"/>
      <c r="Q44"/>
      <c r="R44"/>
    </row>
    <row r="45" spans="1:18" s="190" customFormat="1" ht="13.5" thickBot="1" x14ac:dyDescent="0.25">
      <c r="C45" s="221" t="s">
        <v>212</v>
      </c>
      <c r="D45" s="222"/>
      <c r="E45" s="222"/>
      <c r="F45" s="233"/>
      <c r="G45" s="234">
        <f>SUM(G41:G43)</f>
        <v>0</v>
      </c>
      <c r="H45" s="235"/>
      <c r="K45" s="191"/>
      <c r="L45" s="191"/>
      <c r="M45"/>
      <c r="N45"/>
      <c r="O45"/>
      <c r="P45"/>
      <c r="Q45"/>
      <c r="R45"/>
    </row>
    <row r="46" spans="1:18" s="190" customFormat="1" ht="13.5" thickBot="1" x14ac:dyDescent="0.25">
      <c r="C46" s="236"/>
      <c r="D46" s="236"/>
      <c r="E46" s="236"/>
      <c r="F46" s="236"/>
      <c r="G46" s="237"/>
      <c r="H46" s="238"/>
      <c r="L46" s="191"/>
      <c r="M46"/>
      <c r="N46"/>
      <c r="O46"/>
      <c r="P46"/>
      <c r="Q46"/>
      <c r="R46"/>
    </row>
    <row r="47" spans="1:18" s="190" customFormat="1" x14ac:dyDescent="0.2">
      <c r="A47" s="185" t="s">
        <v>200</v>
      </c>
      <c r="B47" s="187"/>
      <c r="C47" s="92" t="s">
        <v>201</v>
      </c>
      <c r="D47" s="187" t="s">
        <v>238</v>
      </c>
      <c r="E47" s="187" t="s">
        <v>233</v>
      </c>
      <c r="F47" s="187" t="s">
        <v>234</v>
      </c>
      <c r="G47" s="188" t="s">
        <v>141</v>
      </c>
      <c r="H47" s="189" t="s">
        <v>305</v>
      </c>
      <c r="I47" s="192"/>
      <c r="L47" s="191"/>
      <c r="M47"/>
      <c r="N47"/>
      <c r="O47"/>
      <c r="P47"/>
      <c r="Q47"/>
      <c r="R47"/>
    </row>
    <row r="48" spans="1:18" s="190" customFormat="1" x14ac:dyDescent="0.2">
      <c r="A48" s="239" t="s">
        <v>364</v>
      </c>
      <c r="B48" s="240"/>
      <c r="C48" s="89"/>
      <c r="D48" s="241" t="s">
        <v>8</v>
      </c>
      <c r="E48" s="210">
        <v>0</v>
      </c>
      <c r="F48" s="211">
        <f>INDEX(ADMIN!$A$7:$C$13,MATCH(A48,Air_Type,0),2)</f>
        <v>21111</v>
      </c>
      <c r="G48" s="242">
        <f>E48*F48</f>
        <v>0</v>
      </c>
      <c r="H48" s="243"/>
      <c r="I48" s="244"/>
      <c r="L48" s="191"/>
      <c r="M48"/>
      <c r="N48"/>
      <c r="O48"/>
      <c r="P48"/>
      <c r="Q48"/>
      <c r="R48"/>
    </row>
    <row r="49" spans="1:18" s="190" customFormat="1" x14ac:dyDescent="0.2">
      <c r="A49" s="239" t="s">
        <v>386</v>
      </c>
      <c r="B49" s="245"/>
      <c r="C49" s="89"/>
      <c r="D49" s="246" t="s">
        <v>8</v>
      </c>
      <c r="E49" s="210">
        <v>0</v>
      </c>
      <c r="F49" s="211">
        <f>INDEX(ADMIN!$A$7:$C$13,MATCH(A49,Air_Type,0),2)</f>
        <v>20921</v>
      </c>
      <c r="G49" s="247">
        <f>E49*F49</f>
        <v>0</v>
      </c>
      <c r="H49" s="243"/>
      <c r="I49" s="244"/>
      <c r="L49" s="191"/>
      <c r="M49"/>
      <c r="N49"/>
      <c r="O49"/>
      <c r="P49"/>
      <c r="Q49"/>
      <c r="R49"/>
    </row>
    <row r="50" spans="1:18" s="190" customFormat="1" ht="13.5" thickBot="1" x14ac:dyDescent="0.25">
      <c r="B50" s="245"/>
      <c r="C50" s="194"/>
      <c r="D50" s="248"/>
      <c r="G50" s="232"/>
      <c r="L50" s="191"/>
      <c r="M50"/>
      <c r="N50"/>
      <c r="O50"/>
      <c r="P50"/>
      <c r="Q50"/>
      <c r="R50"/>
    </row>
    <row r="51" spans="1:18" s="190" customFormat="1" ht="13.5" thickBot="1" x14ac:dyDescent="0.25">
      <c r="C51" s="221" t="s">
        <v>202</v>
      </c>
      <c r="D51" s="222"/>
      <c r="E51" s="222"/>
      <c r="F51" s="222"/>
      <c r="G51" s="234">
        <f>SUM(G48:G49)</f>
        <v>0</v>
      </c>
      <c r="H51" s="249"/>
      <c r="L51" s="191"/>
      <c r="M51"/>
      <c r="N51"/>
      <c r="O51"/>
      <c r="P51"/>
      <c r="Q51"/>
      <c r="R51"/>
    </row>
    <row r="52" spans="1:18" s="190" customFormat="1" ht="13.5" thickBot="1" x14ac:dyDescent="0.25">
      <c r="L52" s="191"/>
      <c r="M52"/>
      <c r="N52"/>
      <c r="O52"/>
      <c r="P52"/>
      <c r="Q52"/>
      <c r="R52"/>
    </row>
    <row r="53" spans="1:18" s="190" customFormat="1" x14ac:dyDescent="0.2">
      <c r="A53" s="185" t="s">
        <v>195</v>
      </c>
      <c r="B53" s="186"/>
      <c r="C53" s="88" t="s">
        <v>196</v>
      </c>
      <c r="D53" s="187" t="s">
        <v>238</v>
      </c>
      <c r="E53" s="187" t="s">
        <v>233</v>
      </c>
      <c r="F53" s="187" t="s">
        <v>234</v>
      </c>
      <c r="G53" s="188" t="s">
        <v>141</v>
      </c>
      <c r="H53" s="189" t="s">
        <v>305</v>
      </c>
      <c r="L53" s="191"/>
      <c r="M53" s="191"/>
      <c r="N53" s="191"/>
      <c r="O53" s="191"/>
      <c r="P53" s="191"/>
    </row>
    <row r="54" spans="1:18" s="190" customFormat="1" x14ac:dyDescent="0.2">
      <c r="A54" s="239" t="s">
        <v>362</v>
      </c>
      <c r="B54" s="240"/>
      <c r="C54" s="90"/>
      <c r="D54" s="241" t="str">
        <f>INDEX(Boats[],MATCH(A54,Boat_Type,0),3)</f>
        <v>HOURLY</v>
      </c>
      <c r="E54" s="210">
        <v>0</v>
      </c>
      <c r="F54" s="250">
        <f>INDEX(Boats[],MATCH(A54,Boat_Type,0),2)</f>
        <v>1511</v>
      </c>
      <c r="G54" s="242">
        <f>E54*F54</f>
        <v>0</v>
      </c>
      <c r="H54" s="243"/>
      <c r="L54" s="191"/>
      <c r="M54" s="191"/>
      <c r="N54" s="191"/>
      <c r="O54" s="191"/>
      <c r="P54" s="191"/>
    </row>
    <row r="55" spans="1:18" s="190" customFormat="1" x14ac:dyDescent="0.2">
      <c r="A55" s="239" t="s">
        <v>360</v>
      </c>
      <c r="B55" s="245"/>
      <c r="C55" s="91"/>
      <c r="D55" s="241" t="str">
        <f>INDEX(Boats[],MATCH(A55,Boat_Type,0),3)</f>
        <v>HOURLY</v>
      </c>
      <c r="E55" s="251">
        <v>0</v>
      </c>
      <c r="F55" s="250">
        <f>INDEX(Boats[],MATCH(A55,Boat_Type,0),2)</f>
        <v>3429</v>
      </c>
      <c r="G55" s="242">
        <f>E55*F55</f>
        <v>0</v>
      </c>
      <c r="H55" s="252"/>
      <c r="L55" s="191"/>
      <c r="M55" s="191"/>
      <c r="N55" s="191"/>
      <c r="O55" s="191"/>
      <c r="P55" s="191"/>
    </row>
    <row r="56" spans="1:18" s="190" customFormat="1" ht="13.5" thickBot="1" x14ac:dyDescent="0.25">
      <c r="A56" s="245"/>
      <c r="B56" s="245"/>
      <c r="C56" s="253"/>
      <c r="D56" s="248"/>
      <c r="E56" s="248"/>
      <c r="G56" s="254"/>
      <c r="H56" s="255"/>
      <c r="L56" s="191"/>
      <c r="M56" s="191"/>
      <c r="N56" s="191"/>
      <c r="O56" s="191"/>
      <c r="P56" s="191"/>
    </row>
    <row r="57" spans="1:18" s="190" customFormat="1" ht="12" thickBot="1" x14ac:dyDescent="0.25">
      <c r="C57" s="221" t="s">
        <v>197</v>
      </c>
      <c r="D57" s="222"/>
      <c r="E57" s="222"/>
      <c r="F57" s="222"/>
      <c r="G57" s="234">
        <f>SUM(G54:G55)</f>
        <v>0</v>
      </c>
    </row>
    <row r="58" spans="1:18" s="190" customFormat="1" ht="12" thickBot="1" x14ac:dyDescent="0.25">
      <c r="G58" s="256"/>
    </row>
    <row r="59" spans="1:18" s="190" customFormat="1" ht="11.25" x14ac:dyDescent="0.2">
      <c r="A59" s="185" t="s">
        <v>198</v>
      </c>
      <c r="B59" s="187"/>
      <c r="C59" s="92" t="s">
        <v>304</v>
      </c>
      <c r="D59" s="187" t="s">
        <v>238</v>
      </c>
      <c r="E59" s="187" t="s">
        <v>233</v>
      </c>
      <c r="F59" s="187" t="s">
        <v>234</v>
      </c>
      <c r="G59" s="188" t="s">
        <v>141</v>
      </c>
      <c r="H59" s="189" t="s">
        <v>305</v>
      </c>
    </row>
    <row r="60" spans="1:18" s="190" customFormat="1" ht="11.25" x14ac:dyDescent="0.2">
      <c r="A60" s="239" t="s">
        <v>336</v>
      </c>
      <c r="B60" s="240"/>
      <c r="C60" s="90"/>
      <c r="D60" s="241" t="str">
        <f>INDEX(Cutters[],MATCH(A60,Cutter_Type,0),3)</f>
        <v>HOURLY</v>
      </c>
      <c r="E60" s="210">
        <v>0</v>
      </c>
      <c r="F60" s="250">
        <f>INDEX(Cutters[],MATCH(A60,Cutter_Type,0),2)</f>
        <v>32876</v>
      </c>
      <c r="G60" s="242">
        <f>E60*F60</f>
        <v>0</v>
      </c>
      <c r="H60" s="243"/>
    </row>
    <row r="61" spans="1:18" s="190" customFormat="1" ht="11.25" x14ac:dyDescent="0.2">
      <c r="A61" s="239" t="s">
        <v>347</v>
      </c>
      <c r="B61" s="240"/>
      <c r="C61" s="91"/>
      <c r="D61" s="241" t="str">
        <f>INDEX(Cutters[],MATCH(A61,Cutter_Type,0),3)</f>
        <v>HOURLY</v>
      </c>
      <c r="E61" s="210">
        <v>0</v>
      </c>
      <c r="F61" s="250">
        <f>INDEX(Cutters[],MATCH(A61,Cutter_Type,0),2)</f>
        <v>7787</v>
      </c>
      <c r="G61" s="242">
        <f>E61*F61</f>
        <v>0</v>
      </c>
      <c r="H61" s="252"/>
    </row>
    <row r="62" spans="1:18" s="190" customFormat="1" ht="12" thickBot="1" x14ac:dyDescent="0.25">
      <c r="A62" s="245"/>
      <c r="C62" s="253"/>
      <c r="G62" s="254"/>
      <c r="H62" s="245"/>
    </row>
    <row r="63" spans="1:18" s="190" customFormat="1" ht="12" thickBot="1" x14ac:dyDescent="0.25">
      <c r="C63" s="221" t="s">
        <v>199</v>
      </c>
      <c r="D63" s="222"/>
      <c r="E63" s="222"/>
      <c r="F63" s="222"/>
      <c r="G63" s="234">
        <f>SUM(G60:G61)</f>
        <v>0</v>
      </c>
    </row>
    <row r="64" spans="1:18" s="190" customFormat="1" ht="12" thickBot="1" x14ac:dyDescent="0.25">
      <c r="F64" s="320"/>
    </row>
    <row r="65" spans="1:9" s="190" customFormat="1" ht="11.25" x14ac:dyDescent="0.2">
      <c r="A65" s="185" t="s">
        <v>203</v>
      </c>
      <c r="B65" s="186"/>
      <c r="C65" s="186"/>
      <c r="D65" s="187" t="s">
        <v>238</v>
      </c>
      <c r="E65" s="187" t="s">
        <v>233</v>
      </c>
      <c r="F65" s="319" t="s">
        <v>234</v>
      </c>
      <c r="G65" s="193" t="s">
        <v>141</v>
      </c>
      <c r="H65" s="194"/>
      <c r="I65" s="192"/>
    </row>
    <row r="66" spans="1:9" s="190" customFormat="1" ht="11.25" x14ac:dyDescent="0.2">
      <c r="A66" s="239" t="s">
        <v>115</v>
      </c>
      <c r="B66" s="240"/>
      <c r="C66" s="240"/>
      <c r="D66" s="241" t="str">
        <f>INDEX(Equipment[],MATCH(A66,Equip_List,0),3)</f>
        <v>HOURLY</v>
      </c>
      <c r="E66" s="210">
        <v>0</v>
      </c>
      <c r="F66" s="250">
        <f>INDEX(Equipment[],MATCH(A66,Equip_List,0),2)</f>
        <v>15</v>
      </c>
      <c r="G66" s="231">
        <f>E66*F66</f>
        <v>0</v>
      </c>
      <c r="H66" s="217"/>
      <c r="I66" s="244"/>
    </row>
    <row r="67" spans="1:9" s="190" customFormat="1" ht="11.25" x14ac:dyDescent="0.2">
      <c r="A67" s="239" t="s">
        <v>105</v>
      </c>
      <c r="B67" s="240"/>
      <c r="C67" s="240"/>
      <c r="D67" s="241" t="str">
        <f>INDEX(Equipment[],MATCH(A67,Equip_List,0),3)</f>
        <v>HOURLY</v>
      </c>
      <c r="E67" s="210">
        <v>0</v>
      </c>
      <c r="F67" s="250">
        <f>INDEX(Equipment[],MATCH(A67,Equip_List,0),2)</f>
        <v>13</v>
      </c>
      <c r="G67" s="231">
        <f>E67*F67</f>
        <v>0</v>
      </c>
      <c r="H67" s="217"/>
      <c r="I67" s="244"/>
    </row>
    <row r="68" spans="1:9" s="190" customFormat="1" ht="11.25" x14ac:dyDescent="0.2">
      <c r="A68" s="239" t="s">
        <v>80</v>
      </c>
      <c r="B68" s="240"/>
      <c r="C68" s="245"/>
      <c r="D68" s="241" t="str">
        <f>INDEX(Equipment[],MATCH(A68,Equip_List,0),3)</f>
        <v>HOURLY</v>
      </c>
      <c r="E68" s="210">
        <v>0</v>
      </c>
      <c r="F68" s="250">
        <f>INDEX(Equipment[],MATCH(A68,Equip_List,0),2)</f>
        <v>296</v>
      </c>
      <c r="G68" s="231">
        <f>E68*F68</f>
        <v>0</v>
      </c>
      <c r="H68" s="217"/>
      <c r="I68" s="244"/>
    </row>
    <row r="69" spans="1:9" s="190" customFormat="1" ht="12" thickBot="1" x14ac:dyDescent="0.25">
      <c r="A69" s="245"/>
      <c r="C69" s="253"/>
      <c r="G69" s="254"/>
    </row>
    <row r="70" spans="1:9" s="190" customFormat="1" ht="12" thickBot="1" x14ac:dyDescent="0.25">
      <c r="C70" s="221" t="s">
        <v>204</v>
      </c>
      <c r="D70" s="222"/>
      <c r="E70" s="222"/>
      <c r="F70" s="222"/>
      <c r="G70" s="234">
        <f>SUM(G66:G68)</f>
        <v>0</v>
      </c>
      <c r="H70" s="249"/>
    </row>
    <row r="71" spans="1:9" s="190" customFormat="1" ht="12" thickBot="1" x14ac:dyDescent="0.25">
      <c r="C71" s="226"/>
      <c r="D71" s="226"/>
      <c r="E71" s="226"/>
      <c r="F71" s="249"/>
      <c r="G71" s="249"/>
    </row>
    <row r="72" spans="1:9" s="190" customFormat="1" ht="11.25" x14ac:dyDescent="0.2">
      <c r="A72" s="185" t="s">
        <v>205</v>
      </c>
      <c r="B72" s="186"/>
      <c r="C72" s="257" t="s">
        <v>206</v>
      </c>
      <c r="D72" s="258"/>
      <c r="E72" s="186"/>
      <c r="F72" s="187" t="s">
        <v>207</v>
      </c>
      <c r="G72" s="193" t="s">
        <v>208</v>
      </c>
    </row>
    <row r="73" spans="1:9" s="190" customFormat="1" ht="11.25" x14ac:dyDescent="0.2">
      <c r="A73" s="239" t="s">
        <v>209</v>
      </c>
      <c r="B73" s="259"/>
      <c r="C73" s="260"/>
      <c r="D73" s="261"/>
      <c r="E73" s="262"/>
      <c r="F73" s="430"/>
      <c r="G73" s="263"/>
    </row>
    <row r="74" spans="1:9" s="190" customFormat="1" ht="12" thickBot="1" x14ac:dyDescent="0.25">
      <c r="C74" s="248"/>
      <c r="G74" s="256"/>
    </row>
    <row r="75" spans="1:9" s="190" customFormat="1" ht="12" thickBot="1" x14ac:dyDescent="0.25">
      <c r="C75" s="221" t="s">
        <v>210</v>
      </c>
      <c r="D75" s="222"/>
      <c r="E75" s="222"/>
      <c r="F75" s="222"/>
      <c r="G75" s="234">
        <f>SUM(G73:G73)</f>
        <v>0</v>
      </c>
    </row>
    <row r="76" spans="1:9" s="190" customFormat="1" ht="12" thickBot="1" x14ac:dyDescent="0.25"/>
    <row r="77" spans="1:9" s="190" customFormat="1" ht="11.25" x14ac:dyDescent="0.2">
      <c r="A77" s="185" t="s">
        <v>213</v>
      </c>
      <c r="B77" s="186"/>
      <c r="C77" s="257" t="s">
        <v>214</v>
      </c>
      <c r="D77" s="258"/>
      <c r="E77" s="186"/>
      <c r="F77" s="186"/>
      <c r="G77" s="264" t="s">
        <v>215</v>
      </c>
    </row>
    <row r="78" spans="1:9" s="190" customFormat="1" ht="11.25" x14ac:dyDescent="0.2">
      <c r="A78" s="239"/>
      <c r="B78" s="240"/>
      <c r="C78" s="428"/>
      <c r="D78" s="429"/>
      <c r="E78" s="326"/>
      <c r="F78" s="259"/>
      <c r="G78" s="263"/>
    </row>
    <row r="79" spans="1:9" s="190" customFormat="1" ht="11.25" x14ac:dyDescent="0.2">
      <c r="A79" s="239"/>
      <c r="B79" s="240"/>
      <c r="C79" s="265"/>
      <c r="D79" s="261"/>
      <c r="E79" s="326"/>
      <c r="F79" s="259"/>
      <c r="G79" s="263"/>
    </row>
    <row r="80" spans="1:9" s="190" customFormat="1" ht="11.25" x14ac:dyDescent="0.2">
      <c r="A80" s="239"/>
      <c r="B80" s="240"/>
      <c r="C80" s="265"/>
      <c r="D80" s="261"/>
      <c r="E80" s="326"/>
      <c r="F80" s="259"/>
      <c r="G80" s="263"/>
    </row>
    <row r="81" spans="1:7" s="190" customFormat="1" ht="12" thickBot="1" x14ac:dyDescent="0.25">
      <c r="G81" s="256"/>
    </row>
    <row r="82" spans="1:7" s="190" customFormat="1" ht="12" thickBot="1" x14ac:dyDescent="0.25">
      <c r="C82" s="221" t="s">
        <v>216</v>
      </c>
      <c r="D82" s="222"/>
      <c r="E82" s="222"/>
      <c r="F82" s="222"/>
      <c r="G82" s="266">
        <f>SUM(G78:G80)</f>
        <v>0</v>
      </c>
    </row>
    <row r="83" spans="1:7" s="190" customFormat="1" ht="12" thickBot="1" x14ac:dyDescent="0.25">
      <c r="G83" s="244"/>
    </row>
    <row r="84" spans="1:7" s="190" customFormat="1" ht="11.25" x14ac:dyDescent="0.2">
      <c r="A84" s="185" t="s">
        <v>323</v>
      </c>
      <c r="B84" s="186"/>
      <c r="C84" s="257" t="s">
        <v>217</v>
      </c>
      <c r="D84" s="258"/>
      <c r="E84" s="257" t="s">
        <v>218</v>
      </c>
      <c r="F84" s="258"/>
      <c r="G84" s="193" t="s">
        <v>215</v>
      </c>
    </row>
    <row r="85" spans="1:7" s="190" customFormat="1" ht="11.25" x14ac:dyDescent="0.2">
      <c r="A85" s="239"/>
      <c r="B85" s="259"/>
      <c r="C85" s="426"/>
      <c r="D85" s="427"/>
      <c r="E85" s="267"/>
      <c r="F85" s="268"/>
      <c r="G85" s="263"/>
    </row>
    <row r="86" spans="1:7" s="190" customFormat="1" ht="11.25" x14ac:dyDescent="0.2">
      <c r="A86" s="239"/>
      <c r="B86" s="259"/>
      <c r="C86" s="265"/>
      <c r="D86" s="261"/>
      <c r="E86" s="267"/>
      <c r="F86" s="268"/>
      <c r="G86" s="263"/>
    </row>
    <row r="87" spans="1:7" s="190" customFormat="1" ht="11.25" x14ac:dyDescent="0.2">
      <c r="A87" s="239"/>
      <c r="B87" s="259"/>
      <c r="C87" s="265"/>
      <c r="D87" s="261"/>
      <c r="E87" s="267"/>
      <c r="F87" s="268"/>
      <c r="G87" s="263"/>
    </row>
    <row r="88" spans="1:7" s="190" customFormat="1" ht="12" thickBot="1" x14ac:dyDescent="0.25">
      <c r="G88" s="256"/>
    </row>
    <row r="89" spans="1:7" s="190" customFormat="1" ht="12" thickBot="1" x14ac:dyDescent="0.25">
      <c r="C89" s="221" t="s">
        <v>219</v>
      </c>
      <c r="D89" s="222"/>
      <c r="E89" s="222"/>
      <c r="F89" s="222"/>
      <c r="G89" s="234">
        <f>SUM(G85:G87)</f>
        <v>0</v>
      </c>
    </row>
    <row r="90" spans="1:7" s="190" customFormat="1" ht="12" thickBot="1" x14ac:dyDescent="0.25">
      <c r="B90" s="305"/>
      <c r="C90" s="226"/>
      <c r="D90" s="226"/>
      <c r="E90" s="322"/>
      <c r="F90" s="226"/>
      <c r="G90" s="249"/>
    </row>
    <row r="91" spans="1:7" s="190" customFormat="1" ht="11.25" x14ac:dyDescent="0.2">
      <c r="A91" s="424" t="s">
        <v>321</v>
      </c>
      <c r="B91" s="186"/>
      <c r="C91" s="257" t="s">
        <v>214</v>
      </c>
      <c r="D91" s="258"/>
      <c r="E91" s="321"/>
      <c r="F91" s="186"/>
      <c r="G91" s="264" t="s">
        <v>215</v>
      </c>
    </row>
    <row r="92" spans="1:7" s="190" customFormat="1" ht="11.25" x14ac:dyDescent="0.2">
      <c r="A92" s="308"/>
      <c r="B92" s="304"/>
      <c r="C92" s="428"/>
      <c r="D92" s="429"/>
      <c r="E92" s="323"/>
      <c r="F92" s="259"/>
      <c r="G92" s="263"/>
    </row>
    <row r="93" spans="1:7" s="190" customFormat="1" ht="11.25" x14ac:dyDescent="0.2">
      <c r="A93" s="307"/>
      <c r="B93" s="240"/>
      <c r="C93" s="428"/>
      <c r="D93" s="429"/>
      <c r="E93" s="323"/>
      <c r="F93" s="259"/>
      <c r="G93" s="263"/>
    </row>
    <row r="94" spans="1:7" s="190" customFormat="1" ht="11.25" x14ac:dyDescent="0.2">
      <c r="A94" s="306"/>
      <c r="B94" s="240"/>
      <c r="C94" s="428"/>
      <c r="D94" s="429"/>
      <c r="E94" s="323"/>
      <c r="F94" s="259"/>
      <c r="G94" s="263"/>
    </row>
    <row r="95" spans="1:7" s="190" customFormat="1" ht="12" thickBot="1" x14ac:dyDescent="0.25">
      <c r="A95" s="194"/>
      <c r="G95" s="256"/>
    </row>
    <row r="96" spans="1:7" s="190" customFormat="1" ht="12" thickBot="1" x14ac:dyDescent="0.25">
      <c r="A96" s="194"/>
      <c r="C96" s="221" t="s">
        <v>220</v>
      </c>
      <c r="D96" s="222"/>
      <c r="E96" s="222"/>
      <c r="F96" s="222"/>
      <c r="G96" s="266">
        <f>SUM(G92:G94)</f>
        <v>0</v>
      </c>
    </row>
    <row r="97" spans="1:17" s="190" customFormat="1" ht="12" thickBot="1" x14ac:dyDescent="0.25">
      <c r="A97" s="194"/>
      <c r="C97" s="226"/>
      <c r="D97" s="226"/>
      <c r="E97" s="226"/>
      <c r="F97" s="226"/>
      <c r="G97" s="270"/>
    </row>
    <row r="98" spans="1:17" s="190" customFormat="1" ht="11.25" x14ac:dyDescent="0.2">
      <c r="A98" s="425" t="s">
        <v>322</v>
      </c>
      <c r="B98" s="186"/>
      <c r="C98" s="257" t="s">
        <v>214</v>
      </c>
      <c r="D98" s="258"/>
      <c r="E98" s="269"/>
      <c r="F98" s="269"/>
      <c r="G98" s="264" t="s">
        <v>215</v>
      </c>
    </row>
    <row r="99" spans="1:17" s="190" customFormat="1" ht="11.25" x14ac:dyDescent="0.2">
      <c r="A99" s="239"/>
      <c r="B99" s="240"/>
      <c r="C99" s="428"/>
      <c r="D99" s="429"/>
      <c r="E99" s="326"/>
      <c r="F99" s="259"/>
      <c r="G99" s="263"/>
    </row>
    <row r="100" spans="1:17" s="190" customFormat="1" ht="11.25" x14ac:dyDescent="0.2">
      <c r="A100" s="239"/>
      <c r="B100" s="240"/>
      <c r="C100" s="428"/>
      <c r="D100" s="429"/>
      <c r="E100" s="326"/>
      <c r="F100" s="259"/>
      <c r="G100" s="263"/>
    </row>
    <row r="101" spans="1:17" s="190" customFormat="1" ht="11.25" x14ac:dyDescent="0.2">
      <c r="A101" s="239"/>
      <c r="B101" s="245"/>
      <c r="C101" s="428"/>
      <c r="D101" s="429"/>
      <c r="E101" s="326"/>
      <c r="F101" s="327"/>
      <c r="G101" s="271"/>
    </row>
    <row r="102" spans="1:17" s="190" customFormat="1" ht="12" thickBot="1" x14ac:dyDescent="0.25">
      <c r="B102" s="245"/>
      <c r="F102" s="248"/>
      <c r="G102" s="272"/>
    </row>
    <row r="103" spans="1:17" s="190" customFormat="1" ht="12" thickBot="1" x14ac:dyDescent="0.25">
      <c r="C103" s="221" t="s">
        <v>221</v>
      </c>
      <c r="D103" s="222"/>
      <c r="E103" s="222"/>
      <c r="F103" s="222"/>
      <c r="G103" s="266">
        <f>SUM(G99:G101)</f>
        <v>0</v>
      </c>
    </row>
    <row r="104" spans="1:17" s="190" customFormat="1" ht="12" thickBot="1" x14ac:dyDescent="0.25">
      <c r="G104" s="244"/>
    </row>
    <row r="105" spans="1:17" s="190" customFormat="1" ht="11.25" x14ac:dyDescent="0.2">
      <c r="A105" s="185" t="s">
        <v>222</v>
      </c>
      <c r="B105" s="273"/>
      <c r="C105" s="257" t="s">
        <v>214</v>
      </c>
      <c r="D105" s="258"/>
      <c r="E105" s="269"/>
      <c r="F105" s="269"/>
      <c r="G105" s="264" t="s">
        <v>215</v>
      </c>
    </row>
    <row r="106" spans="1:17" s="190" customFormat="1" ht="11.25" x14ac:dyDescent="0.2">
      <c r="A106" s="239"/>
      <c r="B106" s="240"/>
      <c r="C106" s="428"/>
      <c r="D106" s="429"/>
      <c r="E106" s="326"/>
      <c r="F106" s="259"/>
      <c r="G106" s="263"/>
    </row>
    <row r="107" spans="1:17" s="190" customFormat="1" ht="11.25" x14ac:dyDescent="0.2">
      <c r="A107" s="239"/>
      <c r="B107" s="240"/>
      <c r="C107" s="428"/>
      <c r="D107" s="429"/>
      <c r="E107" s="326"/>
      <c r="F107" s="259"/>
      <c r="G107" s="263"/>
    </row>
    <row r="108" spans="1:17" s="190" customFormat="1" ht="11.25" x14ac:dyDescent="0.2">
      <c r="A108" s="239"/>
      <c r="B108" s="240"/>
      <c r="C108" s="428"/>
      <c r="D108" s="429"/>
      <c r="E108" s="326"/>
      <c r="F108" s="259"/>
      <c r="G108" s="271"/>
    </row>
    <row r="109" spans="1:17" s="190" customFormat="1" ht="12" thickBot="1" x14ac:dyDescent="0.25">
      <c r="C109" s="226"/>
      <c r="D109" s="226"/>
      <c r="E109" s="226"/>
      <c r="F109" s="226"/>
      <c r="G109" s="275"/>
    </row>
    <row r="110" spans="1:17" s="190" customFormat="1" ht="13.5" thickBot="1" x14ac:dyDescent="0.25">
      <c r="C110" s="221" t="s">
        <v>223</v>
      </c>
      <c r="D110" s="222"/>
      <c r="E110" s="222"/>
      <c r="F110" s="222"/>
      <c r="G110" s="266">
        <f>SUM(G106:G108)</f>
        <v>0</v>
      </c>
      <c r="K110" s="198"/>
      <c r="L110" s="198"/>
      <c r="M110" s="198"/>
      <c r="N110" s="198"/>
      <c r="O110" s="198"/>
      <c r="P110" s="198"/>
      <c r="Q110" s="198"/>
    </row>
    <row r="111" spans="1:17" s="198" customFormat="1" ht="13.5" thickBot="1" x14ac:dyDescent="0.25">
      <c r="B111" s="276"/>
      <c r="E111" s="277"/>
      <c r="G111" s="277"/>
      <c r="K111" s="190"/>
      <c r="L111" s="190"/>
      <c r="M111" s="190"/>
      <c r="N111" s="190"/>
      <c r="O111" s="190"/>
      <c r="P111" s="190"/>
      <c r="Q111" s="190"/>
    </row>
    <row r="112" spans="1:17" s="190" customFormat="1" ht="11.25" x14ac:dyDescent="0.2">
      <c r="A112" s="185" t="s">
        <v>224</v>
      </c>
      <c r="B112" s="186"/>
      <c r="C112" s="257" t="s">
        <v>214</v>
      </c>
      <c r="D112" s="258"/>
      <c r="E112" s="269"/>
      <c r="F112" s="269"/>
      <c r="G112" s="264" t="s">
        <v>215</v>
      </c>
    </row>
    <row r="113" spans="1:17" s="190" customFormat="1" ht="11.25" x14ac:dyDescent="0.2">
      <c r="A113" s="239"/>
      <c r="B113" s="240"/>
      <c r="C113" s="428"/>
      <c r="D113" s="429"/>
      <c r="E113" s="326"/>
      <c r="F113" s="259"/>
      <c r="G113" s="263"/>
    </row>
    <row r="114" spans="1:17" s="190" customFormat="1" ht="11.25" x14ac:dyDescent="0.2">
      <c r="A114" s="239"/>
      <c r="B114" s="240"/>
      <c r="C114" s="428"/>
      <c r="D114" s="429"/>
      <c r="E114" s="326"/>
      <c r="F114" s="259"/>
      <c r="G114" s="263"/>
    </row>
    <row r="115" spans="1:17" s="190" customFormat="1" x14ac:dyDescent="0.2">
      <c r="A115" s="239"/>
      <c r="B115" s="240"/>
      <c r="C115" s="428"/>
      <c r="D115" s="429"/>
      <c r="E115" s="326"/>
      <c r="F115" s="259"/>
      <c r="G115" s="263"/>
      <c r="I115"/>
      <c r="J115"/>
      <c r="K115"/>
    </row>
    <row r="116" spans="1:17" s="190" customFormat="1" ht="13.5" thickBot="1" x14ac:dyDescent="0.25">
      <c r="D116" s="248"/>
      <c r="G116" s="256"/>
      <c r="I116"/>
      <c r="J116"/>
      <c r="K116"/>
    </row>
    <row r="117" spans="1:17" s="190" customFormat="1" ht="13.5" thickBot="1" x14ac:dyDescent="0.25">
      <c r="C117" s="221" t="s">
        <v>225</v>
      </c>
      <c r="D117" s="222"/>
      <c r="E117" s="222"/>
      <c r="F117" s="222"/>
      <c r="G117" s="266">
        <f>SUM(G113:G115)</f>
        <v>0</v>
      </c>
      <c r="I117"/>
      <c r="J117"/>
      <c r="K117"/>
    </row>
    <row r="118" spans="1:17" s="190" customFormat="1" ht="13.5" thickBot="1" x14ac:dyDescent="0.25">
      <c r="G118" s="244"/>
      <c r="I118"/>
      <c r="J118"/>
      <c r="K118"/>
    </row>
    <row r="119" spans="1:17" s="190" customFormat="1" x14ac:dyDescent="0.2">
      <c r="A119" s="185" t="s">
        <v>226</v>
      </c>
      <c r="B119" s="186"/>
      <c r="C119" s="257" t="s">
        <v>227</v>
      </c>
      <c r="D119" s="257"/>
      <c r="E119" s="328"/>
      <c r="F119" s="274"/>
      <c r="G119" s="264" t="s">
        <v>215</v>
      </c>
      <c r="I119"/>
      <c r="J119"/>
      <c r="K119"/>
    </row>
    <row r="120" spans="1:17" s="190" customFormat="1" x14ac:dyDescent="0.2">
      <c r="A120" s="239"/>
      <c r="B120" s="240"/>
      <c r="C120" s="428"/>
      <c r="D120" s="429"/>
      <c r="E120" s="325"/>
      <c r="F120" s="324"/>
      <c r="G120" s="263"/>
      <c r="I120"/>
      <c r="J120"/>
      <c r="K120"/>
    </row>
    <row r="121" spans="1:17" s="190" customFormat="1" x14ac:dyDescent="0.2">
      <c r="A121" s="239"/>
      <c r="B121" s="240"/>
      <c r="C121" s="428"/>
      <c r="D121" s="429"/>
      <c r="E121" s="325"/>
      <c r="F121" s="324"/>
      <c r="G121" s="263"/>
      <c r="I121"/>
      <c r="J121"/>
      <c r="K121"/>
    </row>
    <row r="122" spans="1:17" s="190" customFormat="1" ht="11.25" x14ac:dyDescent="0.2">
      <c r="A122" s="239"/>
      <c r="B122" s="240"/>
      <c r="C122" s="428"/>
      <c r="D122" s="429"/>
      <c r="E122" s="325"/>
      <c r="F122" s="324"/>
      <c r="G122" s="271"/>
    </row>
    <row r="123" spans="1:17" s="190" customFormat="1" ht="13.5" thickBot="1" x14ac:dyDescent="0.25">
      <c r="G123" s="272"/>
      <c r="K123" s="198"/>
      <c r="L123" s="198"/>
      <c r="M123" s="198"/>
      <c r="N123" s="198"/>
      <c r="O123" s="198"/>
      <c r="P123" s="198"/>
      <c r="Q123" s="198"/>
    </row>
    <row r="124" spans="1:17" s="198" customFormat="1" ht="13.5" thickBot="1" x14ac:dyDescent="0.25">
      <c r="A124" s="190"/>
      <c r="B124" s="190"/>
      <c r="C124" s="221" t="s">
        <v>228</v>
      </c>
      <c r="D124" s="222"/>
      <c r="E124" s="222"/>
      <c r="F124" s="222"/>
      <c r="G124" s="266">
        <f>SUM(G120:G122)</f>
        <v>0</v>
      </c>
      <c r="H124" s="278" t="s">
        <v>298</v>
      </c>
      <c r="I124" s="279"/>
    </row>
    <row r="125" spans="1:17" s="198" customFormat="1" ht="13.5" thickBot="1" x14ac:dyDescent="0.25">
      <c r="A125" s="276"/>
      <c r="B125" s="276"/>
      <c r="C125" s="277"/>
      <c r="H125" s="285">
        <f ca="1">NOW()</f>
        <v>45048.44266724537</v>
      </c>
      <c r="I125" s="279"/>
    </row>
    <row r="126" spans="1:17" s="198" customFormat="1" ht="13.5" customHeight="1" thickBot="1" x14ac:dyDescent="0.25">
      <c r="A126" s="276"/>
      <c r="B126" s="280" t="s">
        <v>229</v>
      </c>
      <c r="C126" s="281"/>
      <c r="D126" s="282"/>
      <c r="E126" s="283"/>
      <c r="F126" s="283"/>
      <c r="G126" s="284">
        <f>I38+G57+G63+G51+G70+G75+G45+G82+G89+G96+G103+G110+G117+G124</f>
        <v>0</v>
      </c>
      <c r="H126" s="197"/>
      <c r="K126" s="286"/>
      <c r="L126" s="286"/>
      <c r="M126" s="286"/>
      <c r="N126" s="286"/>
      <c r="O126" s="286"/>
      <c r="P126" s="286"/>
      <c r="Q126" s="286"/>
    </row>
    <row r="127" spans="1:17" s="286" customFormat="1" ht="23.25" x14ac:dyDescent="0.2">
      <c r="A127" s="198"/>
      <c r="B127" s="276"/>
      <c r="C127" s="198"/>
      <c r="D127" s="198"/>
      <c r="E127" s="277"/>
      <c r="F127" s="198"/>
      <c r="G127" s="277"/>
      <c r="H127" s="290"/>
      <c r="I127" s="289"/>
      <c r="K127" s="198"/>
      <c r="L127" s="198"/>
      <c r="M127" s="198"/>
      <c r="N127" s="198"/>
      <c r="O127" s="198"/>
      <c r="P127" s="198"/>
      <c r="Q127" s="198"/>
    </row>
    <row r="128" spans="1:17" s="198" customFormat="1" ht="12" customHeight="1" x14ac:dyDescent="0.2">
      <c r="A128" s="287" t="s">
        <v>230</v>
      </c>
      <c r="B128" s="287"/>
      <c r="C128" s="288"/>
      <c r="D128" s="289"/>
      <c r="E128" s="288"/>
      <c r="F128" s="289"/>
      <c r="G128" s="288"/>
      <c r="H128" s="197"/>
    </row>
    <row r="129" customFormat="1" x14ac:dyDescent="0.2"/>
    <row r="130" customFormat="1" x14ac:dyDescent="0.2"/>
    <row r="131" customFormat="1" x14ac:dyDescent="0.2"/>
    <row r="132" customFormat="1" x14ac:dyDescent="0.2"/>
    <row r="133" customFormat="1" x14ac:dyDescent="0.2"/>
    <row r="134" customFormat="1" x14ac:dyDescent="0.2"/>
    <row r="135" customFormat="1" x14ac:dyDescent="0.2"/>
    <row r="136" customFormat="1" x14ac:dyDescent="0.2"/>
    <row r="137" customFormat="1" x14ac:dyDescent="0.2"/>
    <row r="138" customFormat="1" x14ac:dyDescent="0.2"/>
    <row r="139" customFormat="1" x14ac:dyDescent="0.2"/>
    <row r="140" customFormat="1" x14ac:dyDescent="0.2"/>
    <row r="141" customFormat="1" x14ac:dyDescent="0.2"/>
    <row r="142" customFormat="1" x14ac:dyDescent="0.2"/>
    <row r="143" customFormat="1" x14ac:dyDescent="0.2"/>
    <row r="144" customFormat="1" x14ac:dyDescent="0.2"/>
    <row r="145" customFormat="1" x14ac:dyDescent="0.2"/>
    <row r="146" customFormat="1" x14ac:dyDescent="0.2"/>
    <row r="147" customFormat="1" x14ac:dyDescent="0.2"/>
    <row r="148" customFormat="1" x14ac:dyDescent="0.2"/>
    <row r="149" customFormat="1" x14ac:dyDescent="0.2"/>
    <row r="150" customFormat="1" x14ac:dyDescent="0.2"/>
    <row r="151" customFormat="1" x14ac:dyDescent="0.2"/>
    <row r="152" customFormat="1" x14ac:dyDescent="0.2"/>
    <row r="153" customFormat="1" x14ac:dyDescent="0.2"/>
    <row r="154" customFormat="1" x14ac:dyDescent="0.2"/>
    <row r="155" customFormat="1" x14ac:dyDescent="0.2"/>
    <row r="156" customFormat="1" x14ac:dyDescent="0.2"/>
    <row r="157" customFormat="1" x14ac:dyDescent="0.2"/>
    <row r="158" customFormat="1" x14ac:dyDescent="0.2"/>
    <row r="159" customFormat="1" x14ac:dyDescent="0.2"/>
    <row r="160" customFormat="1" x14ac:dyDescent="0.2"/>
    <row r="161" customFormat="1" x14ac:dyDescent="0.2"/>
    <row r="162" customFormat="1" x14ac:dyDescent="0.2"/>
    <row r="163" customFormat="1" x14ac:dyDescent="0.2"/>
    <row r="164" customFormat="1" x14ac:dyDescent="0.2"/>
    <row r="165" customFormat="1" x14ac:dyDescent="0.2"/>
    <row r="166" customFormat="1" x14ac:dyDescent="0.2"/>
    <row r="167" customFormat="1" x14ac:dyDescent="0.2"/>
    <row r="168" customFormat="1" x14ac:dyDescent="0.2"/>
    <row r="169" customFormat="1" x14ac:dyDescent="0.2"/>
    <row r="170" customFormat="1" x14ac:dyDescent="0.2"/>
    <row r="171" customFormat="1" x14ac:dyDescent="0.2"/>
    <row r="172" customFormat="1" x14ac:dyDescent="0.2"/>
    <row r="173" customFormat="1" x14ac:dyDescent="0.2"/>
    <row r="174" customFormat="1" x14ac:dyDescent="0.2"/>
    <row r="175" customFormat="1" x14ac:dyDescent="0.2"/>
    <row r="176" customFormat="1" x14ac:dyDescent="0.2"/>
    <row r="177" customFormat="1" x14ac:dyDescent="0.2"/>
    <row r="178" customFormat="1" x14ac:dyDescent="0.2"/>
    <row r="179" customFormat="1" x14ac:dyDescent="0.2"/>
    <row r="180" customFormat="1" x14ac:dyDescent="0.2"/>
    <row r="181" customFormat="1" x14ac:dyDescent="0.2"/>
    <row r="182" customFormat="1" ht="11.25" customHeight="1" x14ac:dyDescent="0.2"/>
    <row r="183" customFormat="1" x14ac:dyDescent="0.2"/>
    <row r="184" customFormat="1" x14ac:dyDescent="0.2"/>
    <row r="185" customFormat="1" x14ac:dyDescent="0.2"/>
    <row r="186" customFormat="1" x14ac:dyDescent="0.2"/>
    <row r="187" customFormat="1" x14ac:dyDescent="0.2"/>
    <row r="188" customFormat="1" x14ac:dyDescent="0.2"/>
    <row r="189" customFormat="1" x14ac:dyDescent="0.2"/>
    <row r="190" customFormat="1" x14ac:dyDescent="0.2"/>
    <row r="191" customFormat="1" x14ac:dyDescent="0.2"/>
    <row r="192" customFormat="1" x14ac:dyDescent="0.2"/>
    <row r="193" customFormat="1" x14ac:dyDescent="0.2"/>
    <row r="194" customFormat="1" x14ac:dyDescent="0.2"/>
    <row r="195" customFormat="1" x14ac:dyDescent="0.2"/>
    <row r="196" customFormat="1" x14ac:dyDescent="0.2"/>
    <row r="197" customFormat="1" x14ac:dyDescent="0.2"/>
    <row r="198" customFormat="1" x14ac:dyDescent="0.2"/>
    <row r="199" customFormat="1" x14ac:dyDescent="0.2"/>
    <row r="200" customFormat="1" x14ac:dyDescent="0.2"/>
    <row r="201" customFormat="1" x14ac:dyDescent="0.2"/>
    <row r="202" customFormat="1" x14ac:dyDescent="0.2"/>
    <row r="203" customFormat="1" x14ac:dyDescent="0.2"/>
    <row r="204" customFormat="1" x14ac:dyDescent="0.2"/>
    <row r="205" customFormat="1" x14ac:dyDescent="0.2"/>
    <row r="206" customFormat="1" x14ac:dyDescent="0.2"/>
    <row r="207" customFormat="1" x14ac:dyDescent="0.2"/>
    <row r="208" customFormat="1" x14ac:dyDescent="0.2"/>
    <row r="209" customFormat="1" x14ac:dyDescent="0.2"/>
    <row r="210" customFormat="1" x14ac:dyDescent="0.2"/>
    <row r="211" customFormat="1" x14ac:dyDescent="0.2"/>
    <row r="212" customFormat="1" x14ac:dyDescent="0.2"/>
    <row r="213" customFormat="1" x14ac:dyDescent="0.2"/>
    <row r="214" customFormat="1" x14ac:dyDescent="0.2"/>
    <row r="215" customFormat="1" x14ac:dyDescent="0.2"/>
    <row r="216" customFormat="1" x14ac:dyDescent="0.2"/>
    <row r="217" customFormat="1" x14ac:dyDescent="0.2"/>
    <row r="218" customFormat="1" x14ac:dyDescent="0.2"/>
    <row r="219" customFormat="1" x14ac:dyDescent="0.2"/>
    <row r="220" customFormat="1" x14ac:dyDescent="0.2"/>
    <row r="221" customFormat="1" x14ac:dyDescent="0.2"/>
    <row r="222" customFormat="1" x14ac:dyDescent="0.2"/>
    <row r="223" customFormat="1" x14ac:dyDescent="0.2"/>
    <row r="224" customFormat="1" x14ac:dyDescent="0.2"/>
    <row r="225" customFormat="1" x14ac:dyDescent="0.2"/>
    <row r="226" customFormat="1" x14ac:dyDescent="0.2"/>
    <row r="227" customFormat="1" x14ac:dyDescent="0.2"/>
    <row r="228" customFormat="1" x14ac:dyDescent="0.2"/>
    <row r="229" customFormat="1" x14ac:dyDescent="0.2"/>
    <row r="230" customFormat="1" x14ac:dyDescent="0.2"/>
    <row r="231" customFormat="1" x14ac:dyDescent="0.2"/>
    <row r="232" customFormat="1" x14ac:dyDescent="0.2"/>
    <row r="233" customFormat="1" x14ac:dyDescent="0.2"/>
    <row r="234" customFormat="1" x14ac:dyDescent="0.2"/>
    <row r="235" customFormat="1" x14ac:dyDescent="0.2"/>
    <row r="236" customFormat="1" x14ac:dyDescent="0.2"/>
    <row r="237" customFormat="1" x14ac:dyDescent="0.2"/>
    <row r="238" customFormat="1" x14ac:dyDescent="0.2"/>
    <row r="239" customFormat="1" x14ac:dyDescent="0.2"/>
    <row r="240" customFormat="1" x14ac:dyDescent="0.2"/>
    <row r="241" customFormat="1" x14ac:dyDescent="0.2"/>
    <row r="242" customFormat="1" x14ac:dyDescent="0.2"/>
    <row r="243" customFormat="1" x14ac:dyDescent="0.2"/>
    <row r="244" customFormat="1" x14ac:dyDescent="0.2"/>
    <row r="245" customFormat="1" x14ac:dyDescent="0.2"/>
    <row r="246" customFormat="1" x14ac:dyDescent="0.2"/>
    <row r="247" customFormat="1" x14ac:dyDescent="0.2"/>
    <row r="248" customFormat="1" x14ac:dyDescent="0.2"/>
    <row r="249" customFormat="1" x14ac:dyDescent="0.2"/>
    <row r="250" customFormat="1" x14ac:dyDescent="0.2"/>
    <row r="251" customFormat="1" x14ac:dyDescent="0.2"/>
    <row r="252" customFormat="1" x14ac:dyDescent="0.2"/>
    <row r="253" customFormat="1" x14ac:dyDescent="0.2"/>
    <row r="254" customFormat="1" x14ac:dyDescent="0.2"/>
    <row r="255" customFormat="1" x14ac:dyDescent="0.2"/>
    <row r="256" customFormat="1" x14ac:dyDescent="0.2"/>
    <row r="257" customFormat="1" x14ac:dyDescent="0.2"/>
    <row r="258" customFormat="1" x14ac:dyDescent="0.2"/>
    <row r="259" customFormat="1" x14ac:dyDescent="0.2"/>
    <row r="260" customFormat="1" x14ac:dyDescent="0.2"/>
    <row r="261" customFormat="1" x14ac:dyDescent="0.2"/>
    <row r="262" customFormat="1" x14ac:dyDescent="0.2"/>
    <row r="263" customFormat="1" x14ac:dyDescent="0.2"/>
    <row r="264" customFormat="1" x14ac:dyDescent="0.2"/>
    <row r="265" customFormat="1" x14ac:dyDescent="0.2"/>
    <row r="266" customFormat="1" x14ac:dyDescent="0.2"/>
    <row r="267" customFormat="1" x14ac:dyDescent="0.2"/>
    <row r="268" customFormat="1" x14ac:dyDescent="0.2"/>
    <row r="269" customFormat="1" x14ac:dyDescent="0.2"/>
    <row r="270" customFormat="1" x14ac:dyDescent="0.2"/>
    <row r="271" customFormat="1" x14ac:dyDescent="0.2"/>
    <row r="272" customFormat="1" x14ac:dyDescent="0.2"/>
    <row r="273" customFormat="1" x14ac:dyDescent="0.2"/>
    <row r="274" customFormat="1" x14ac:dyDescent="0.2"/>
    <row r="275" customFormat="1" x14ac:dyDescent="0.2"/>
    <row r="276" customFormat="1" x14ac:dyDescent="0.2"/>
    <row r="277" customFormat="1" x14ac:dyDescent="0.2"/>
    <row r="278" customFormat="1" x14ac:dyDescent="0.2"/>
    <row r="279" customFormat="1" x14ac:dyDescent="0.2"/>
    <row r="280" customFormat="1" x14ac:dyDescent="0.2"/>
    <row r="281" customFormat="1" x14ac:dyDescent="0.2"/>
    <row r="282" customFormat="1" x14ac:dyDescent="0.2"/>
    <row r="283" customFormat="1" x14ac:dyDescent="0.2"/>
    <row r="284" customFormat="1" x14ac:dyDescent="0.2"/>
    <row r="285" customFormat="1" x14ac:dyDescent="0.2"/>
    <row r="286" customFormat="1" x14ac:dyDescent="0.2"/>
    <row r="287" customFormat="1" x14ac:dyDescent="0.2"/>
    <row r="288" customFormat="1" x14ac:dyDescent="0.2"/>
    <row r="289" customFormat="1" x14ac:dyDescent="0.2"/>
    <row r="290" customFormat="1" x14ac:dyDescent="0.2"/>
    <row r="291" customFormat="1" x14ac:dyDescent="0.2"/>
    <row r="292" customFormat="1" x14ac:dyDescent="0.2"/>
    <row r="293" customFormat="1" x14ac:dyDescent="0.2"/>
    <row r="294" customFormat="1" x14ac:dyDescent="0.2"/>
    <row r="295" customFormat="1" x14ac:dyDescent="0.2"/>
    <row r="296" customFormat="1" x14ac:dyDescent="0.2"/>
    <row r="297" customFormat="1" x14ac:dyDescent="0.2"/>
    <row r="298" customFormat="1" x14ac:dyDescent="0.2"/>
    <row r="299" customFormat="1" x14ac:dyDescent="0.2"/>
    <row r="300" customFormat="1" x14ac:dyDescent="0.2"/>
    <row r="301" customFormat="1" x14ac:dyDescent="0.2"/>
    <row r="302" customFormat="1" x14ac:dyDescent="0.2"/>
    <row r="303" customFormat="1" x14ac:dyDescent="0.2"/>
    <row r="304" customFormat="1" x14ac:dyDescent="0.2"/>
    <row r="305" customFormat="1" x14ac:dyDescent="0.2"/>
    <row r="306" customFormat="1" x14ac:dyDescent="0.2"/>
    <row r="307" customFormat="1" x14ac:dyDescent="0.2"/>
    <row r="308" customFormat="1" x14ac:dyDescent="0.2"/>
    <row r="309" customFormat="1" x14ac:dyDescent="0.2"/>
    <row r="310" customFormat="1" x14ac:dyDescent="0.2"/>
    <row r="311" customFormat="1" x14ac:dyDescent="0.2"/>
    <row r="312" customFormat="1" x14ac:dyDescent="0.2"/>
    <row r="313" customFormat="1" x14ac:dyDescent="0.2"/>
    <row r="314" customFormat="1" x14ac:dyDescent="0.2"/>
    <row r="315" customFormat="1" x14ac:dyDescent="0.2"/>
    <row r="316" customFormat="1" x14ac:dyDescent="0.2"/>
    <row r="317" customFormat="1" x14ac:dyDescent="0.2"/>
    <row r="318" customFormat="1" x14ac:dyDescent="0.2"/>
    <row r="319" customFormat="1" x14ac:dyDescent="0.2"/>
    <row r="320" customFormat="1" x14ac:dyDescent="0.2"/>
    <row r="321" customFormat="1" x14ac:dyDescent="0.2"/>
    <row r="322" customFormat="1" x14ac:dyDescent="0.2"/>
    <row r="323" customFormat="1" x14ac:dyDescent="0.2"/>
    <row r="324" customFormat="1" x14ac:dyDescent="0.2"/>
    <row r="325" customFormat="1" x14ac:dyDescent="0.2"/>
    <row r="326" customFormat="1" x14ac:dyDescent="0.2"/>
    <row r="327" customFormat="1" x14ac:dyDescent="0.2"/>
    <row r="328" customFormat="1" x14ac:dyDescent="0.2"/>
    <row r="329" customFormat="1" x14ac:dyDescent="0.2"/>
  </sheetData>
  <phoneticPr fontId="0" type="noConversion"/>
  <dataValidations count="9">
    <dataValidation type="list" allowBlank="1" showInputMessage="1" showErrorMessage="1" sqref="H48:H49 H60:H61 H54:H55" xr:uid="{2A6528A0-7090-4BCB-8442-C1D20C383BD9}">
      <formula1>"Yes, No"</formula1>
    </dataValidation>
    <dataValidation type="list" allowBlank="1" showInputMessage="1" showErrorMessage="1" sqref="C7:C36" xr:uid="{D256BCB2-CC86-46CA-B9B8-FE089802D9E8}">
      <formula1>"A,R,C"</formula1>
    </dataValidation>
    <dataValidation type="list" errorStyle="warning" allowBlank="1" showInputMessage="1" showErrorMessage="1" errorTitle="Warning" error="This Position is not part of the standard list Select Yes to continue." sqref="F7:F36" xr:uid="{CFC43970-0921-4406-BFE1-4944B7FF3E13}">
      <formula1>Duty_List</formula1>
    </dataValidation>
    <dataValidation type="list" allowBlank="1" showInputMessage="1" showErrorMessage="1" sqref="E7:E36" xr:uid="{50D71D12-4489-4DDC-B7F8-3AEFE930E9E0}">
      <formula1>Paygrade</formula1>
    </dataValidation>
    <dataValidation type="list" allowBlank="1" showInputMessage="1" showErrorMessage="1" prompt="click on arrow for a drop down list" sqref="A66:A68" xr:uid="{753CEAFC-44FC-4ED8-B634-F1DC5CE38BD6}">
      <formula1>Equip_List</formula1>
    </dataValidation>
    <dataValidation type="list" allowBlank="1" showInputMessage="1" showErrorMessage="1" prompt="click on arrow for a drop down list" sqref="A60:A61" xr:uid="{BF760E06-02D8-4129-8091-142C6BFCF11E}">
      <formula1>Cutter_Type</formula1>
    </dataValidation>
    <dataValidation type="list" allowBlank="1" showInputMessage="1" showErrorMessage="1" prompt="click on arrow for a drop down list" sqref="A54:A55" xr:uid="{A212D2D5-2AF6-45B1-99BA-1FFEE6796649}">
      <formula1>Boat_Type</formula1>
    </dataValidation>
    <dataValidation type="list" allowBlank="1" showInputMessage="1" showErrorMessage="1" sqref="A48:A49" xr:uid="{82953459-D35E-4535-9F3D-1A93B4588051}">
      <formula1>Air_Type</formula1>
    </dataValidation>
    <dataValidation type="list" allowBlank="1" showInputMessage="1" showErrorMessage="1" sqref="A41:A43" xr:uid="{1EBFAB19-6BB6-4C31-9C25-C28D098F93CF}">
      <formula1>Vehicle_Type</formula1>
    </dataValidation>
  </dataValidations>
  <pageMargins left="0.7" right="0.7" top="0.75" bottom="0.75" header="0.3" footer="0.3"/>
  <pageSetup scale="74" fitToHeight="0" orientation="portrait"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R280"/>
  <sheetViews>
    <sheetView showGridLines="0" zoomScaleNormal="100" workbookViewId="0"/>
  </sheetViews>
  <sheetFormatPr defaultColWidth="9.140625" defaultRowHeight="12.75" x14ac:dyDescent="0.2"/>
  <cols>
    <col min="1" max="1" width="24.7109375" style="6" customWidth="1"/>
    <col min="2" max="2" width="15.28515625" style="5" bestFit="1" customWidth="1"/>
    <col min="3" max="3" width="8" style="6" customWidth="1"/>
    <col min="4" max="4" width="16.28515625" style="6" customWidth="1"/>
    <col min="5" max="5" width="8.7109375" style="6" bestFit="1" customWidth="1"/>
    <col min="6" max="6" width="12.7109375" style="6" customWidth="1"/>
    <col min="7" max="7" width="12" style="6" customWidth="1"/>
    <col min="8" max="8" width="12.7109375" style="6" customWidth="1"/>
    <col min="9" max="9" width="12.7109375" style="5" customWidth="1"/>
    <col min="10" max="16384" width="9.140625" style="5"/>
  </cols>
  <sheetData>
    <row r="1" spans="1:10" x14ac:dyDescent="0.2">
      <c r="A1" s="72" t="s">
        <v>119</v>
      </c>
      <c r="B1" s="85" t="str">
        <f>'Daily Summary'!J2</f>
        <v>UCGPXXXXXX</v>
      </c>
      <c r="D1" s="5"/>
      <c r="F1" s="12" t="s">
        <v>259</v>
      </c>
      <c r="G1" s="87" t="str">
        <f>'Daily Summary'!A1</f>
        <v>F/V StillaFloat</v>
      </c>
    </row>
    <row r="2" spans="1:10" x14ac:dyDescent="0.2">
      <c r="A2" s="30"/>
      <c r="B2" s="30"/>
      <c r="C2" s="30"/>
      <c r="D2" s="5"/>
      <c r="E2" s="30"/>
      <c r="F2" s="5"/>
      <c r="G2" s="30"/>
      <c r="H2" s="5"/>
    </row>
    <row r="3" spans="1:10" x14ac:dyDescent="0.2">
      <c r="A3" s="30"/>
      <c r="B3" s="30"/>
      <c r="C3" s="30"/>
      <c r="D3" s="5"/>
      <c r="E3" s="30"/>
      <c r="F3" s="5"/>
      <c r="G3" s="30"/>
      <c r="H3" s="5"/>
    </row>
    <row r="4" spans="1:10" ht="13.5" thickBot="1" x14ac:dyDescent="0.25">
      <c r="A4" s="12" t="s">
        <v>188</v>
      </c>
      <c r="B4" s="86">
        <f>'day7'!B4+1</f>
        <v>45207</v>
      </c>
      <c r="C4" s="30"/>
      <c r="D4" s="44"/>
      <c r="E4" s="44"/>
      <c r="F4" s="12" t="s">
        <v>311</v>
      </c>
      <c r="G4" s="70"/>
      <c r="H4" s="70"/>
      <c r="I4" s="74"/>
    </row>
    <row r="5" spans="1:10" ht="13.5" thickBot="1" x14ac:dyDescent="0.25">
      <c r="A5" s="12"/>
      <c r="B5" s="41"/>
      <c r="C5" s="30"/>
      <c r="D5" s="12"/>
      <c r="E5" s="12"/>
      <c r="F5" s="12"/>
      <c r="G5" s="40"/>
      <c r="H5" s="40"/>
      <c r="I5" s="40"/>
    </row>
    <row r="6" spans="1:10" s="190" customFormat="1" ht="11.25" x14ac:dyDescent="0.2">
      <c r="A6" s="185" t="s">
        <v>190</v>
      </c>
      <c r="B6" s="187" t="s">
        <v>236</v>
      </c>
      <c r="C6" s="187" t="s">
        <v>189</v>
      </c>
      <c r="D6" s="187" t="s">
        <v>191</v>
      </c>
      <c r="E6" s="187" t="s">
        <v>235</v>
      </c>
      <c r="F6" s="187" t="s">
        <v>192</v>
      </c>
      <c r="G6" s="187" t="s">
        <v>233</v>
      </c>
      <c r="H6" s="187" t="s">
        <v>234</v>
      </c>
      <c r="I6" s="264" t="s">
        <v>193</v>
      </c>
      <c r="J6" s="206"/>
    </row>
    <row r="7" spans="1:10" s="190" customFormat="1" ht="11.25" x14ac:dyDescent="0.2">
      <c r="A7" s="309" t="s">
        <v>409</v>
      </c>
      <c r="B7" s="310"/>
      <c r="C7" s="310"/>
      <c r="D7" s="208" t="s">
        <v>258</v>
      </c>
      <c r="E7" s="311" t="s">
        <v>30</v>
      </c>
      <c r="F7" s="210"/>
      <c r="G7" s="312">
        <v>0</v>
      </c>
      <c r="H7" s="313">
        <f>INDEX(Personnel[],MATCH(E7,Paygrade,0),2)</f>
        <v>38</v>
      </c>
      <c r="I7" s="314">
        <f>(G7*H7)</f>
        <v>0</v>
      </c>
    </row>
    <row r="8" spans="1:10" s="190" customFormat="1" ht="11.25" x14ac:dyDescent="0.2">
      <c r="A8" s="309" t="s">
        <v>409</v>
      </c>
      <c r="B8" s="207"/>
      <c r="C8" s="310"/>
      <c r="D8" s="208" t="s">
        <v>258</v>
      </c>
      <c r="E8" s="209" t="s">
        <v>32</v>
      </c>
      <c r="F8" s="210"/>
      <c r="G8" s="210">
        <v>0</v>
      </c>
      <c r="H8" s="313">
        <f>INDEX(Personnel[],MATCH(E8,Paygrade,0),2)</f>
        <v>52</v>
      </c>
      <c r="I8" s="212">
        <f t="shared" ref="I8:I36" si="0">(G8*H8)</f>
        <v>0</v>
      </c>
    </row>
    <row r="9" spans="1:10" s="190" customFormat="1" ht="11.25" x14ac:dyDescent="0.2">
      <c r="A9" s="309" t="s">
        <v>409</v>
      </c>
      <c r="B9" s="207"/>
      <c r="C9" s="310"/>
      <c r="D9" s="208" t="s">
        <v>258</v>
      </c>
      <c r="E9" s="209" t="s">
        <v>34</v>
      </c>
      <c r="F9" s="210"/>
      <c r="G9" s="210">
        <v>0</v>
      </c>
      <c r="H9" s="313">
        <f>INDEX(Personnel[],MATCH(E9,Paygrade,0),2)</f>
        <v>58</v>
      </c>
      <c r="I9" s="212">
        <f t="shared" si="0"/>
        <v>0</v>
      </c>
    </row>
    <row r="10" spans="1:10" s="190" customFormat="1" ht="11.25" x14ac:dyDescent="0.2">
      <c r="A10" s="309" t="s">
        <v>409</v>
      </c>
      <c r="B10" s="207"/>
      <c r="C10" s="310"/>
      <c r="D10" s="208" t="s">
        <v>258</v>
      </c>
      <c r="E10" s="209" t="s">
        <v>36</v>
      </c>
      <c r="F10" s="210"/>
      <c r="G10" s="210">
        <v>0</v>
      </c>
      <c r="H10" s="313">
        <f>INDEX(Personnel[],MATCH(E10,Paygrade,0),2)</f>
        <v>72</v>
      </c>
      <c r="I10" s="212">
        <f t="shared" si="0"/>
        <v>0</v>
      </c>
    </row>
    <row r="11" spans="1:10" s="190" customFormat="1" ht="11.25" x14ac:dyDescent="0.2">
      <c r="A11" s="309" t="s">
        <v>409</v>
      </c>
      <c r="B11" s="207"/>
      <c r="C11" s="310"/>
      <c r="D11" s="208" t="s">
        <v>258</v>
      </c>
      <c r="E11" s="209" t="s">
        <v>38</v>
      </c>
      <c r="F11" s="210"/>
      <c r="G11" s="210">
        <v>0</v>
      </c>
      <c r="H11" s="313">
        <f>INDEX(Personnel[],MATCH(E11,Paygrade,0),2)</f>
        <v>87</v>
      </c>
      <c r="I11" s="212">
        <f t="shared" si="0"/>
        <v>0</v>
      </c>
    </row>
    <row r="12" spans="1:10" s="190" customFormat="1" ht="11.25" x14ac:dyDescent="0.2">
      <c r="A12" s="309" t="s">
        <v>409</v>
      </c>
      <c r="B12" s="207"/>
      <c r="C12" s="310"/>
      <c r="D12" s="208" t="s">
        <v>258</v>
      </c>
      <c r="E12" s="209" t="s">
        <v>40</v>
      </c>
      <c r="F12" s="210"/>
      <c r="G12" s="210">
        <v>0</v>
      </c>
      <c r="H12" s="313">
        <f>INDEX(Personnel[],MATCH(E12,Paygrade,0),2)</f>
        <v>100</v>
      </c>
      <c r="I12" s="212">
        <f t="shared" si="0"/>
        <v>0</v>
      </c>
    </row>
    <row r="13" spans="1:10" s="190" customFormat="1" ht="11.25" x14ac:dyDescent="0.2">
      <c r="A13" s="309" t="s">
        <v>409</v>
      </c>
      <c r="B13" s="207"/>
      <c r="C13" s="310"/>
      <c r="D13" s="208" t="s">
        <v>258</v>
      </c>
      <c r="E13" s="209" t="s">
        <v>41</v>
      </c>
      <c r="F13" s="210"/>
      <c r="G13" s="210">
        <v>0</v>
      </c>
      <c r="H13" s="313">
        <f>INDEX(Personnel[],MATCH(E13,Paygrade,0),2)</f>
        <v>112</v>
      </c>
      <c r="I13" s="212">
        <f t="shared" si="0"/>
        <v>0</v>
      </c>
    </row>
    <row r="14" spans="1:10" s="190" customFormat="1" ht="11.25" x14ac:dyDescent="0.2">
      <c r="A14" s="309" t="s">
        <v>409</v>
      </c>
      <c r="B14" s="207"/>
      <c r="C14" s="310"/>
      <c r="D14" s="208" t="s">
        <v>258</v>
      </c>
      <c r="E14" s="209" t="s">
        <v>42</v>
      </c>
      <c r="F14" s="210"/>
      <c r="G14" s="210">
        <v>0</v>
      </c>
      <c r="H14" s="313">
        <f>INDEX(Personnel[],MATCH(E14,Paygrade,0),2)</f>
        <v>123</v>
      </c>
      <c r="I14" s="212">
        <f t="shared" si="0"/>
        <v>0</v>
      </c>
    </row>
    <row r="15" spans="1:10" s="190" customFormat="1" ht="11.25" x14ac:dyDescent="0.2">
      <c r="A15" s="309" t="s">
        <v>409</v>
      </c>
      <c r="B15" s="207"/>
      <c r="C15" s="310"/>
      <c r="D15" s="208" t="s">
        <v>258</v>
      </c>
      <c r="E15" s="209" t="s">
        <v>43</v>
      </c>
      <c r="F15" s="210"/>
      <c r="G15" s="210">
        <v>0</v>
      </c>
      <c r="H15" s="313">
        <f>INDEX(Personnel[],MATCH(E15,Paygrade,0),2)</f>
        <v>141</v>
      </c>
      <c r="I15" s="212">
        <f t="shared" si="0"/>
        <v>0</v>
      </c>
    </row>
    <row r="16" spans="1:10" s="190" customFormat="1" ht="11.25" x14ac:dyDescent="0.2">
      <c r="A16" s="309" t="s">
        <v>409</v>
      </c>
      <c r="B16" s="207"/>
      <c r="C16" s="310"/>
      <c r="D16" s="208" t="s">
        <v>258</v>
      </c>
      <c r="E16" s="209" t="s">
        <v>44</v>
      </c>
      <c r="F16" s="210"/>
      <c r="G16" s="210">
        <v>0</v>
      </c>
      <c r="H16" s="313">
        <f>INDEX(Personnel[],MATCH(E16,Paygrade,0),2)</f>
        <v>172</v>
      </c>
      <c r="I16" s="212">
        <f t="shared" si="0"/>
        <v>0</v>
      </c>
    </row>
    <row r="17" spans="1:9" s="190" customFormat="1" ht="11.25" x14ac:dyDescent="0.2">
      <c r="A17" s="309" t="s">
        <v>409</v>
      </c>
      <c r="B17" s="207"/>
      <c r="C17" s="310"/>
      <c r="D17" s="208" t="s">
        <v>258</v>
      </c>
      <c r="E17" s="209" t="s">
        <v>9</v>
      </c>
      <c r="F17" s="210"/>
      <c r="G17" s="210">
        <v>0</v>
      </c>
      <c r="H17" s="313">
        <f>INDEX(Personnel[],MATCH(E17,Paygrade,0),2)</f>
        <v>91</v>
      </c>
      <c r="I17" s="212">
        <f t="shared" si="0"/>
        <v>0</v>
      </c>
    </row>
    <row r="18" spans="1:9" s="190" customFormat="1" ht="11.25" x14ac:dyDescent="0.2">
      <c r="A18" s="309" t="s">
        <v>409</v>
      </c>
      <c r="B18" s="207"/>
      <c r="C18" s="310"/>
      <c r="D18" s="208" t="s">
        <v>258</v>
      </c>
      <c r="E18" s="209" t="s">
        <v>10</v>
      </c>
      <c r="F18" s="210"/>
      <c r="G18" s="210">
        <v>0</v>
      </c>
      <c r="H18" s="313">
        <f>INDEX(Personnel[],MATCH(E18,Paygrade,0),2)</f>
        <v>110</v>
      </c>
      <c r="I18" s="212">
        <f t="shared" si="0"/>
        <v>0</v>
      </c>
    </row>
    <row r="19" spans="1:9" s="190" customFormat="1" ht="11.25" x14ac:dyDescent="0.2">
      <c r="A19" s="309" t="s">
        <v>409</v>
      </c>
      <c r="B19" s="207"/>
      <c r="C19" s="310"/>
      <c r="D19" s="208" t="s">
        <v>258</v>
      </c>
      <c r="E19" s="209" t="s">
        <v>12</v>
      </c>
      <c r="F19" s="210"/>
      <c r="G19" s="210">
        <v>0</v>
      </c>
      <c r="H19" s="313">
        <f>INDEX(Personnel[],MATCH(E19,Paygrade,0),2)</f>
        <v>135</v>
      </c>
      <c r="I19" s="212">
        <f t="shared" si="0"/>
        <v>0</v>
      </c>
    </row>
    <row r="20" spans="1:9" s="190" customFormat="1" ht="11.25" x14ac:dyDescent="0.2">
      <c r="A20" s="309" t="s">
        <v>409</v>
      </c>
      <c r="B20" s="207"/>
      <c r="C20" s="310"/>
      <c r="D20" s="208" t="s">
        <v>258</v>
      </c>
      <c r="E20" s="209" t="s">
        <v>14</v>
      </c>
      <c r="F20" s="210"/>
      <c r="G20" s="210">
        <v>0</v>
      </c>
      <c r="H20" s="313">
        <f>INDEX(Personnel[],MATCH(E20,Paygrade,0),2)</f>
        <v>161</v>
      </c>
      <c r="I20" s="212">
        <f t="shared" si="0"/>
        <v>0</v>
      </c>
    </row>
    <row r="21" spans="1:9" s="190" customFormat="1" ht="11.25" x14ac:dyDescent="0.2">
      <c r="A21" s="309" t="s">
        <v>409</v>
      </c>
      <c r="B21" s="207"/>
      <c r="C21" s="310"/>
      <c r="D21" s="208" t="s">
        <v>258</v>
      </c>
      <c r="E21" s="209" t="s">
        <v>15</v>
      </c>
      <c r="F21" s="210"/>
      <c r="G21" s="210">
        <v>0</v>
      </c>
      <c r="H21" s="313">
        <f>INDEX(Personnel[],MATCH(E21,Paygrade,0),2)</f>
        <v>179</v>
      </c>
      <c r="I21" s="212">
        <f t="shared" si="0"/>
        <v>0</v>
      </c>
    </row>
    <row r="22" spans="1:9" s="190" customFormat="1" ht="11.25" x14ac:dyDescent="0.2">
      <c r="A22" s="309" t="s">
        <v>409</v>
      </c>
      <c r="B22" s="207"/>
      <c r="C22" s="310"/>
      <c r="D22" s="208" t="s">
        <v>258</v>
      </c>
      <c r="E22" s="209" t="s">
        <v>16</v>
      </c>
      <c r="F22" s="210"/>
      <c r="G22" s="210">
        <v>0</v>
      </c>
      <c r="H22" s="313">
        <f>INDEX(Personnel[],MATCH(E22,Paygrade,0),2)</f>
        <v>208</v>
      </c>
      <c r="I22" s="212">
        <f t="shared" si="0"/>
        <v>0</v>
      </c>
    </row>
    <row r="23" spans="1:9" s="190" customFormat="1" ht="11.25" x14ac:dyDescent="0.2">
      <c r="A23" s="309" t="s">
        <v>409</v>
      </c>
      <c r="B23" s="207"/>
      <c r="C23" s="310"/>
      <c r="D23" s="208" t="s">
        <v>258</v>
      </c>
      <c r="E23" s="209" t="s">
        <v>17</v>
      </c>
      <c r="F23" s="210"/>
      <c r="G23" s="210">
        <v>0</v>
      </c>
      <c r="H23" s="313">
        <f>INDEX(Personnel[],MATCH(E23,Paygrade,0),2)</f>
        <v>221</v>
      </c>
      <c r="I23" s="212">
        <f t="shared" si="0"/>
        <v>0</v>
      </c>
    </row>
    <row r="24" spans="1:9" s="190" customFormat="1" ht="11.25" x14ac:dyDescent="0.2">
      <c r="A24" s="309" t="s">
        <v>409</v>
      </c>
      <c r="B24" s="207"/>
      <c r="C24" s="310"/>
      <c r="D24" s="208" t="s">
        <v>258</v>
      </c>
      <c r="E24" s="209" t="s">
        <v>18</v>
      </c>
      <c r="F24" s="210"/>
      <c r="G24" s="210">
        <v>0</v>
      </c>
      <c r="H24" s="313">
        <f>INDEX(Personnel[],MATCH(E24,Paygrade,0),2)</f>
        <v>242</v>
      </c>
      <c r="I24" s="212">
        <f t="shared" si="0"/>
        <v>0</v>
      </c>
    </row>
    <row r="25" spans="1:9" s="190" customFormat="1" ht="11.25" x14ac:dyDescent="0.2">
      <c r="A25" s="309" t="s">
        <v>409</v>
      </c>
      <c r="B25" s="207"/>
      <c r="C25" s="310"/>
      <c r="D25" s="208" t="s">
        <v>258</v>
      </c>
      <c r="E25" s="209" t="s">
        <v>19</v>
      </c>
      <c r="F25" s="210"/>
      <c r="G25" s="210">
        <v>0</v>
      </c>
      <c r="H25" s="313">
        <f>INDEX(Personnel[],MATCH(E25,Paygrade,0),2)</f>
        <v>265</v>
      </c>
      <c r="I25" s="212">
        <f t="shared" si="0"/>
        <v>0</v>
      </c>
    </row>
    <row r="26" spans="1:9" s="190" customFormat="1" ht="11.25" x14ac:dyDescent="0.2">
      <c r="A26" s="309" t="s">
        <v>409</v>
      </c>
      <c r="B26" s="207"/>
      <c r="C26" s="310"/>
      <c r="D26" s="208" t="s">
        <v>258</v>
      </c>
      <c r="E26" s="209" t="s">
        <v>21</v>
      </c>
      <c r="F26" s="210"/>
      <c r="G26" s="210">
        <v>0</v>
      </c>
      <c r="H26" s="313">
        <f>INDEX(Personnel[],MATCH(E26,Paygrade,0),2)</f>
        <v>263</v>
      </c>
      <c r="I26" s="212">
        <f t="shared" si="0"/>
        <v>0</v>
      </c>
    </row>
    <row r="27" spans="1:9" s="190" customFormat="1" ht="11.25" x14ac:dyDescent="0.2">
      <c r="A27" s="309" t="s">
        <v>409</v>
      </c>
      <c r="B27" s="207"/>
      <c r="C27" s="310"/>
      <c r="D27" s="208" t="s">
        <v>258</v>
      </c>
      <c r="E27" s="209" t="s">
        <v>29</v>
      </c>
      <c r="F27" s="210"/>
      <c r="G27" s="210">
        <v>0</v>
      </c>
      <c r="H27" s="313">
        <f>INDEX(Personnel[],MATCH(E27,Paygrade,0),2)</f>
        <v>122</v>
      </c>
      <c r="I27" s="212">
        <f t="shared" si="0"/>
        <v>0</v>
      </c>
    </row>
    <row r="28" spans="1:9" s="190" customFormat="1" ht="11.25" x14ac:dyDescent="0.2">
      <c r="A28" s="309" t="s">
        <v>409</v>
      </c>
      <c r="B28" s="207"/>
      <c r="C28" s="310"/>
      <c r="D28" s="208" t="s">
        <v>258</v>
      </c>
      <c r="E28" s="209" t="s">
        <v>27</v>
      </c>
      <c r="F28" s="210"/>
      <c r="G28" s="210">
        <v>0</v>
      </c>
      <c r="H28" s="313">
        <f>INDEX(Personnel[],MATCH(E28,Paygrade,0),2)</f>
        <v>136</v>
      </c>
      <c r="I28" s="212">
        <f t="shared" si="0"/>
        <v>0</v>
      </c>
    </row>
    <row r="29" spans="1:9" s="190" customFormat="1" ht="11.25" x14ac:dyDescent="0.2">
      <c r="A29" s="309" t="s">
        <v>409</v>
      </c>
      <c r="B29" s="207"/>
      <c r="C29" s="310"/>
      <c r="D29" s="208" t="s">
        <v>258</v>
      </c>
      <c r="E29" s="209" t="s">
        <v>25</v>
      </c>
      <c r="F29" s="210"/>
      <c r="G29" s="210">
        <v>0</v>
      </c>
      <c r="H29" s="313">
        <f>INDEX(Personnel[],MATCH(E29,Paygrade,0),2)</f>
        <v>154</v>
      </c>
      <c r="I29" s="212">
        <f t="shared" si="0"/>
        <v>0</v>
      </c>
    </row>
    <row r="30" spans="1:9" s="190" customFormat="1" ht="11.25" x14ac:dyDescent="0.2">
      <c r="A30" s="309" t="s">
        <v>409</v>
      </c>
      <c r="B30" s="207"/>
      <c r="C30" s="310"/>
      <c r="D30" s="208" t="s">
        <v>258</v>
      </c>
      <c r="E30" s="209" t="s">
        <v>45</v>
      </c>
      <c r="F30" s="210"/>
      <c r="G30" s="210">
        <v>0</v>
      </c>
      <c r="H30" s="313">
        <f>INDEX(Personnel[],MATCH(E30,Paygrade,0),2)</f>
        <v>35</v>
      </c>
      <c r="I30" s="212">
        <f t="shared" si="0"/>
        <v>0</v>
      </c>
    </row>
    <row r="31" spans="1:9" s="190" customFormat="1" ht="11.25" x14ac:dyDescent="0.2">
      <c r="A31" s="309" t="s">
        <v>409</v>
      </c>
      <c r="B31" s="207"/>
      <c r="C31" s="310"/>
      <c r="D31" s="208" t="s">
        <v>258</v>
      </c>
      <c r="E31" s="209" t="s">
        <v>46</v>
      </c>
      <c r="F31" s="210"/>
      <c r="G31" s="210">
        <v>0</v>
      </c>
      <c r="H31" s="313">
        <f>INDEX(Personnel[],MATCH(E31,Paygrade,0),2)</f>
        <v>38</v>
      </c>
      <c r="I31" s="212">
        <f t="shared" si="0"/>
        <v>0</v>
      </c>
    </row>
    <row r="32" spans="1:9" s="190" customFormat="1" ht="11.25" x14ac:dyDescent="0.2">
      <c r="A32" s="309" t="s">
        <v>409</v>
      </c>
      <c r="B32" s="207"/>
      <c r="C32" s="310"/>
      <c r="D32" s="208" t="s">
        <v>258</v>
      </c>
      <c r="E32" s="209" t="s">
        <v>47</v>
      </c>
      <c r="F32" s="210"/>
      <c r="G32" s="210">
        <v>0</v>
      </c>
      <c r="H32" s="313">
        <f>INDEX(Personnel[],MATCH(E32,Paygrade,0),2)</f>
        <v>44</v>
      </c>
      <c r="I32" s="212">
        <f t="shared" si="0"/>
        <v>0</v>
      </c>
    </row>
    <row r="33" spans="1:18" s="190" customFormat="1" ht="11.25" x14ac:dyDescent="0.2">
      <c r="A33" s="309" t="s">
        <v>409</v>
      </c>
      <c r="B33" s="207"/>
      <c r="C33" s="310"/>
      <c r="D33" s="208" t="s">
        <v>258</v>
      </c>
      <c r="E33" s="209" t="s">
        <v>48</v>
      </c>
      <c r="F33" s="210"/>
      <c r="G33" s="210">
        <v>0</v>
      </c>
      <c r="H33" s="313">
        <f>INDEX(Personnel[],MATCH(E33,Paygrade,0),2)</f>
        <v>47</v>
      </c>
      <c r="I33" s="212">
        <f t="shared" si="0"/>
        <v>0</v>
      </c>
    </row>
    <row r="34" spans="1:18" s="190" customFormat="1" ht="11.25" x14ac:dyDescent="0.2">
      <c r="A34" s="309" t="s">
        <v>409</v>
      </c>
      <c r="B34" s="207"/>
      <c r="C34" s="310"/>
      <c r="D34" s="208" t="s">
        <v>258</v>
      </c>
      <c r="E34" s="209" t="s">
        <v>49</v>
      </c>
      <c r="F34" s="210"/>
      <c r="G34" s="210">
        <v>0</v>
      </c>
      <c r="H34" s="313">
        <f>INDEX(Personnel[],MATCH(E34,Paygrade,0),2)</f>
        <v>53</v>
      </c>
      <c r="I34" s="212">
        <f t="shared" si="0"/>
        <v>0</v>
      </c>
    </row>
    <row r="35" spans="1:18" s="190" customFormat="1" ht="11.25" x14ac:dyDescent="0.2">
      <c r="A35" s="309" t="s">
        <v>409</v>
      </c>
      <c r="B35" s="207"/>
      <c r="C35" s="310"/>
      <c r="D35" s="208" t="s">
        <v>258</v>
      </c>
      <c r="E35" s="209" t="s">
        <v>50</v>
      </c>
      <c r="F35" s="210"/>
      <c r="G35" s="210">
        <v>0</v>
      </c>
      <c r="H35" s="313">
        <f>INDEX(Personnel[],MATCH(E35,Paygrade,0),2)</f>
        <v>61</v>
      </c>
      <c r="I35" s="212">
        <f t="shared" si="0"/>
        <v>0</v>
      </c>
    </row>
    <row r="36" spans="1:18" s="190" customFormat="1" ht="11.25" x14ac:dyDescent="0.2">
      <c r="A36" s="309" t="s">
        <v>409</v>
      </c>
      <c r="B36" s="207"/>
      <c r="C36" s="310"/>
      <c r="D36" s="208" t="s">
        <v>258</v>
      </c>
      <c r="E36" s="209" t="s">
        <v>51</v>
      </c>
      <c r="F36" s="210"/>
      <c r="G36" s="210">
        <v>0</v>
      </c>
      <c r="H36" s="313">
        <f>INDEX(Personnel[],MATCH(E36,Paygrade,0),2)</f>
        <v>62</v>
      </c>
      <c r="I36" s="212">
        <f t="shared" si="0"/>
        <v>0</v>
      </c>
    </row>
    <row r="37" spans="1:18" s="190" customFormat="1" ht="12" thickBot="1" x14ac:dyDescent="0.25">
      <c r="A37" s="213"/>
      <c r="B37" s="214"/>
      <c r="C37" s="214"/>
      <c r="D37" s="215"/>
      <c r="E37" s="216"/>
      <c r="F37" s="216"/>
      <c r="G37" s="217"/>
      <c r="H37" s="218"/>
      <c r="I37" s="219"/>
    </row>
    <row r="38" spans="1:18" s="190" customFormat="1" ht="12" thickBot="1" x14ac:dyDescent="0.25">
      <c r="A38" s="220"/>
      <c r="B38" s="220"/>
      <c r="C38" s="221" t="s">
        <v>194</v>
      </c>
      <c r="D38" s="222"/>
      <c r="E38" s="222"/>
      <c r="F38" s="222"/>
      <c r="G38" s="223"/>
      <c r="H38" s="224"/>
      <c r="I38" s="225">
        <f>SUM(I7:I36)</f>
        <v>0</v>
      </c>
    </row>
    <row r="39" spans="1:18" s="190" customFormat="1" ht="12" thickBot="1" x14ac:dyDescent="0.25">
      <c r="A39" s="220"/>
      <c r="B39" s="220"/>
      <c r="C39" s="226"/>
      <c r="D39" s="226"/>
      <c r="E39" s="226"/>
      <c r="F39" s="226"/>
      <c r="G39" s="227"/>
      <c r="I39" s="227"/>
    </row>
    <row r="40" spans="1:18" s="190" customFormat="1" ht="11.25" x14ac:dyDescent="0.2">
      <c r="A40" s="185" t="s">
        <v>211</v>
      </c>
      <c r="B40" s="187" t="s">
        <v>303</v>
      </c>
      <c r="C40" s="187" t="s">
        <v>241</v>
      </c>
      <c r="D40" s="187" t="s">
        <v>239</v>
      </c>
      <c r="E40" s="187" t="s">
        <v>240</v>
      </c>
      <c r="F40" s="187" t="s">
        <v>320</v>
      </c>
      <c r="G40" s="193" t="s">
        <v>141</v>
      </c>
    </row>
    <row r="41" spans="1:18" s="190" customFormat="1" x14ac:dyDescent="0.2">
      <c r="A41" s="228" t="s">
        <v>244</v>
      </c>
      <c r="B41" s="229"/>
      <c r="C41" s="230">
        <v>0</v>
      </c>
      <c r="D41" s="336">
        <f>INDEX(Vehicle[],MATCH(A41,Vehicle_Type,0),3)</f>
        <v>9.84</v>
      </c>
      <c r="E41" s="230">
        <v>0</v>
      </c>
      <c r="F41" s="337">
        <f>INDEX(Vehicle[],MATCH(A41,Vehicle_Type,0),2)</f>
        <v>0.16</v>
      </c>
      <c r="G41" s="231">
        <f>C41*D41+E41*F41</f>
        <v>0</v>
      </c>
      <c r="M41"/>
      <c r="N41"/>
      <c r="O41"/>
      <c r="P41"/>
      <c r="Q41"/>
      <c r="R41"/>
    </row>
    <row r="42" spans="1:18" s="190" customFormat="1" x14ac:dyDescent="0.2">
      <c r="A42" s="228" t="s">
        <v>242</v>
      </c>
      <c r="B42" s="229"/>
      <c r="C42" s="230">
        <v>0</v>
      </c>
      <c r="D42" s="336">
        <f>INDEX(Vehicle[],MATCH(A42,Vehicle_Type,0),3)</f>
        <v>9.16</v>
      </c>
      <c r="E42" s="230">
        <v>0</v>
      </c>
      <c r="F42" s="337">
        <f>INDEX(Vehicle[],MATCH(A42,Vehicle_Type,0),2)</f>
        <v>0.13</v>
      </c>
      <c r="G42" s="231">
        <f t="shared" ref="G42:G43" si="1">C42*D42+E42*F42</f>
        <v>0</v>
      </c>
      <c r="M42"/>
      <c r="N42"/>
      <c r="O42"/>
      <c r="P42"/>
      <c r="Q42"/>
      <c r="R42"/>
    </row>
    <row r="43" spans="1:18" s="190" customFormat="1" x14ac:dyDescent="0.2">
      <c r="A43" s="228" t="s">
        <v>243</v>
      </c>
      <c r="B43" s="229"/>
      <c r="C43" s="230">
        <v>0</v>
      </c>
      <c r="D43" s="336">
        <f>INDEX(Vehicle[],MATCH(A43,Vehicle_Type,0),3)</f>
        <v>7.35</v>
      </c>
      <c r="E43" s="230">
        <v>0</v>
      </c>
      <c r="F43" s="337">
        <f>INDEX(Vehicle[],MATCH(A43,Vehicle_Type,0),2)</f>
        <v>0.12</v>
      </c>
      <c r="G43" s="231">
        <f t="shared" si="1"/>
        <v>0</v>
      </c>
      <c r="M43"/>
      <c r="N43"/>
      <c r="O43"/>
      <c r="P43"/>
      <c r="Q43"/>
      <c r="R43"/>
    </row>
    <row r="44" spans="1:18" s="190" customFormat="1" ht="13.5" thickBot="1" x14ac:dyDescent="0.25">
      <c r="C44" s="194"/>
      <c r="G44" s="232"/>
      <c r="M44"/>
      <c r="N44"/>
      <c r="O44"/>
      <c r="P44"/>
      <c r="Q44"/>
      <c r="R44"/>
    </row>
    <row r="45" spans="1:18" s="190" customFormat="1" ht="13.5" thickBot="1" x14ac:dyDescent="0.25">
      <c r="C45" s="221" t="s">
        <v>212</v>
      </c>
      <c r="D45" s="222"/>
      <c r="E45" s="222"/>
      <c r="F45" s="233"/>
      <c r="G45" s="234">
        <f>SUM(G41:G43)</f>
        <v>0</v>
      </c>
      <c r="H45" s="235"/>
      <c r="K45" s="191"/>
      <c r="L45" s="191"/>
      <c r="M45"/>
      <c r="N45"/>
      <c r="O45"/>
      <c r="P45"/>
      <c r="Q45"/>
      <c r="R45"/>
    </row>
    <row r="46" spans="1:18" s="190" customFormat="1" ht="13.5" thickBot="1" x14ac:dyDescent="0.25">
      <c r="C46" s="236"/>
      <c r="D46" s="236"/>
      <c r="E46" s="236"/>
      <c r="F46" s="236"/>
      <c r="G46" s="237"/>
      <c r="H46" s="238"/>
      <c r="L46" s="191"/>
      <c r="M46"/>
      <c r="N46"/>
      <c r="O46"/>
      <c r="P46"/>
      <c r="Q46"/>
      <c r="R46"/>
    </row>
    <row r="47" spans="1:18" s="190" customFormat="1" x14ac:dyDescent="0.2">
      <c r="A47" s="185" t="s">
        <v>200</v>
      </c>
      <c r="B47" s="187"/>
      <c r="C47" s="92" t="s">
        <v>201</v>
      </c>
      <c r="D47" s="187" t="s">
        <v>238</v>
      </c>
      <c r="E47" s="187" t="s">
        <v>233</v>
      </c>
      <c r="F47" s="187" t="s">
        <v>234</v>
      </c>
      <c r="G47" s="188" t="s">
        <v>141</v>
      </c>
      <c r="H47" s="189" t="s">
        <v>305</v>
      </c>
      <c r="I47" s="192"/>
      <c r="L47" s="191"/>
      <c r="M47"/>
      <c r="N47"/>
      <c r="O47"/>
      <c r="P47"/>
      <c r="Q47"/>
      <c r="R47"/>
    </row>
    <row r="48" spans="1:18" s="190" customFormat="1" x14ac:dyDescent="0.2">
      <c r="A48" s="239" t="s">
        <v>364</v>
      </c>
      <c r="B48" s="240"/>
      <c r="C48" s="89"/>
      <c r="D48" s="241" t="s">
        <v>8</v>
      </c>
      <c r="E48" s="210">
        <v>0</v>
      </c>
      <c r="F48" s="211">
        <f>INDEX(ADMIN!$A$7:$C$13,MATCH(A48,Air_Type,0),2)</f>
        <v>21111</v>
      </c>
      <c r="G48" s="242">
        <f>E48*F48</f>
        <v>0</v>
      </c>
      <c r="H48" s="243"/>
      <c r="I48" s="244"/>
      <c r="L48" s="191"/>
      <c r="M48"/>
      <c r="N48"/>
      <c r="O48"/>
      <c r="P48"/>
      <c r="Q48"/>
      <c r="R48"/>
    </row>
    <row r="49" spans="1:18" s="190" customFormat="1" x14ac:dyDescent="0.2">
      <c r="A49" s="239" t="s">
        <v>386</v>
      </c>
      <c r="B49" s="245"/>
      <c r="C49" s="89"/>
      <c r="D49" s="246" t="s">
        <v>8</v>
      </c>
      <c r="E49" s="210">
        <v>0</v>
      </c>
      <c r="F49" s="211">
        <f>INDEX(ADMIN!$A$7:$C$13,MATCH(A49,Air_Type,0),2)</f>
        <v>20921</v>
      </c>
      <c r="G49" s="247">
        <f>E49*F49</f>
        <v>0</v>
      </c>
      <c r="H49" s="243"/>
      <c r="I49" s="244"/>
      <c r="L49" s="191"/>
      <c r="M49"/>
      <c r="N49"/>
      <c r="O49"/>
      <c r="P49"/>
      <c r="Q49"/>
      <c r="R49"/>
    </row>
    <row r="50" spans="1:18" s="190" customFormat="1" ht="13.5" thickBot="1" x14ac:dyDescent="0.25">
      <c r="B50" s="245"/>
      <c r="C50" s="194"/>
      <c r="D50" s="248"/>
      <c r="G50" s="232"/>
      <c r="L50" s="191"/>
      <c r="M50"/>
      <c r="N50"/>
      <c r="O50"/>
      <c r="P50"/>
      <c r="Q50"/>
      <c r="R50"/>
    </row>
    <row r="51" spans="1:18" s="190" customFormat="1" ht="13.5" thickBot="1" x14ac:dyDescent="0.25">
      <c r="C51" s="221" t="s">
        <v>202</v>
      </c>
      <c r="D51" s="222"/>
      <c r="E51" s="222"/>
      <c r="F51" s="222"/>
      <c r="G51" s="234">
        <f>SUM(G48:G49)</f>
        <v>0</v>
      </c>
      <c r="H51" s="249"/>
      <c r="L51" s="191"/>
      <c r="M51"/>
      <c r="N51"/>
      <c r="O51"/>
      <c r="P51"/>
      <c r="Q51"/>
      <c r="R51"/>
    </row>
    <row r="52" spans="1:18" s="190" customFormat="1" ht="13.5" thickBot="1" x14ac:dyDescent="0.25">
      <c r="L52" s="191"/>
      <c r="M52"/>
      <c r="N52"/>
      <c r="O52"/>
      <c r="P52"/>
      <c r="Q52"/>
      <c r="R52"/>
    </row>
    <row r="53" spans="1:18" s="190" customFormat="1" x14ac:dyDescent="0.2">
      <c r="A53" s="185" t="s">
        <v>195</v>
      </c>
      <c r="B53" s="186"/>
      <c r="C53" s="88" t="s">
        <v>196</v>
      </c>
      <c r="D53" s="187" t="s">
        <v>238</v>
      </c>
      <c r="E53" s="187" t="s">
        <v>233</v>
      </c>
      <c r="F53" s="187" t="s">
        <v>234</v>
      </c>
      <c r="G53" s="188" t="s">
        <v>141</v>
      </c>
      <c r="H53" s="189" t="s">
        <v>305</v>
      </c>
      <c r="L53" s="191"/>
      <c r="M53" s="191"/>
      <c r="N53" s="191"/>
      <c r="O53" s="191"/>
      <c r="P53" s="191"/>
    </row>
    <row r="54" spans="1:18" s="190" customFormat="1" x14ac:dyDescent="0.2">
      <c r="A54" s="239" t="s">
        <v>362</v>
      </c>
      <c r="B54" s="240"/>
      <c r="C54" s="90"/>
      <c r="D54" s="241" t="str">
        <f>INDEX(Boats[],MATCH(A54,Boat_Type,0),3)</f>
        <v>HOURLY</v>
      </c>
      <c r="E54" s="210">
        <v>0</v>
      </c>
      <c r="F54" s="250">
        <f>INDEX(Boats[],MATCH(A54,Boat_Type,0),2)</f>
        <v>1511</v>
      </c>
      <c r="G54" s="242">
        <f>E54*F54</f>
        <v>0</v>
      </c>
      <c r="H54" s="243"/>
      <c r="L54" s="191"/>
      <c r="M54" s="191"/>
      <c r="N54" s="191"/>
      <c r="O54" s="191"/>
      <c r="P54" s="191"/>
    </row>
    <row r="55" spans="1:18" s="190" customFormat="1" x14ac:dyDescent="0.2">
      <c r="A55" s="239" t="s">
        <v>360</v>
      </c>
      <c r="B55" s="245"/>
      <c r="C55" s="91"/>
      <c r="D55" s="241" t="str">
        <f>INDEX(Boats[],MATCH(A55,Boat_Type,0),3)</f>
        <v>HOURLY</v>
      </c>
      <c r="E55" s="251">
        <v>0</v>
      </c>
      <c r="F55" s="250">
        <f>INDEX(Boats[],MATCH(A55,Boat_Type,0),2)</f>
        <v>3429</v>
      </c>
      <c r="G55" s="242">
        <f>E55*F55</f>
        <v>0</v>
      </c>
      <c r="H55" s="252"/>
      <c r="L55" s="191"/>
      <c r="M55" s="191"/>
      <c r="N55" s="191"/>
      <c r="O55" s="191"/>
      <c r="P55" s="191"/>
    </row>
    <row r="56" spans="1:18" s="190" customFormat="1" ht="13.5" thickBot="1" x14ac:dyDescent="0.25">
      <c r="A56" s="245"/>
      <c r="B56" s="245"/>
      <c r="C56" s="253"/>
      <c r="D56" s="248"/>
      <c r="E56" s="248"/>
      <c r="G56" s="254"/>
      <c r="H56" s="255"/>
      <c r="L56" s="191"/>
      <c r="M56" s="191"/>
      <c r="N56" s="191"/>
      <c r="O56" s="191"/>
      <c r="P56" s="191"/>
    </row>
    <row r="57" spans="1:18" s="190" customFormat="1" ht="12" thickBot="1" x14ac:dyDescent="0.25">
      <c r="C57" s="221" t="s">
        <v>197</v>
      </c>
      <c r="D57" s="222"/>
      <c r="E57" s="222"/>
      <c r="F57" s="222"/>
      <c r="G57" s="234">
        <f>SUM(G54:G55)</f>
        <v>0</v>
      </c>
    </row>
    <row r="58" spans="1:18" s="190" customFormat="1" ht="12" thickBot="1" x14ac:dyDescent="0.25">
      <c r="G58" s="256"/>
    </row>
    <row r="59" spans="1:18" s="190" customFormat="1" ht="11.25" x14ac:dyDescent="0.2">
      <c r="A59" s="185" t="s">
        <v>198</v>
      </c>
      <c r="B59" s="187"/>
      <c r="C59" s="92" t="s">
        <v>304</v>
      </c>
      <c r="D59" s="187" t="s">
        <v>238</v>
      </c>
      <c r="E59" s="187" t="s">
        <v>233</v>
      </c>
      <c r="F59" s="187" t="s">
        <v>234</v>
      </c>
      <c r="G59" s="188" t="s">
        <v>141</v>
      </c>
      <c r="H59" s="189" t="s">
        <v>305</v>
      </c>
    </row>
    <row r="60" spans="1:18" s="190" customFormat="1" ht="11.25" x14ac:dyDescent="0.2">
      <c r="A60" s="239" t="s">
        <v>336</v>
      </c>
      <c r="B60" s="240"/>
      <c r="C60" s="90"/>
      <c r="D60" s="241" t="str">
        <f>INDEX(Cutters[],MATCH(A60,Cutter_Type,0),3)</f>
        <v>HOURLY</v>
      </c>
      <c r="E60" s="210">
        <v>0</v>
      </c>
      <c r="F60" s="250">
        <f>INDEX(Cutters[],MATCH(A60,Cutter_Type,0),2)</f>
        <v>32876</v>
      </c>
      <c r="G60" s="242">
        <f>E60*F60</f>
        <v>0</v>
      </c>
      <c r="H60" s="243"/>
    </row>
    <row r="61" spans="1:18" s="190" customFormat="1" ht="11.25" x14ac:dyDescent="0.2">
      <c r="A61" s="239" t="s">
        <v>347</v>
      </c>
      <c r="B61" s="240"/>
      <c r="C61" s="91"/>
      <c r="D61" s="241" t="str">
        <f>INDEX(Cutters[],MATCH(A61,Cutter_Type,0),3)</f>
        <v>HOURLY</v>
      </c>
      <c r="E61" s="210">
        <v>0</v>
      </c>
      <c r="F61" s="250">
        <f>INDEX(Cutters[],MATCH(A61,Cutter_Type,0),2)</f>
        <v>7787</v>
      </c>
      <c r="G61" s="242">
        <f>E61*F61</f>
        <v>0</v>
      </c>
      <c r="H61" s="252"/>
    </row>
    <row r="62" spans="1:18" s="190" customFormat="1" ht="12" thickBot="1" x14ac:dyDescent="0.25">
      <c r="A62" s="245"/>
      <c r="C62" s="253"/>
      <c r="G62" s="254"/>
      <c r="H62" s="245"/>
    </row>
    <row r="63" spans="1:18" s="190" customFormat="1" ht="12" thickBot="1" x14ac:dyDescent="0.25">
      <c r="C63" s="221" t="s">
        <v>199</v>
      </c>
      <c r="D63" s="222"/>
      <c r="E63" s="222"/>
      <c r="F63" s="222"/>
      <c r="G63" s="234">
        <f>SUM(G60:G61)</f>
        <v>0</v>
      </c>
    </row>
    <row r="64" spans="1:18" s="190" customFormat="1" ht="12" thickBot="1" x14ac:dyDescent="0.25">
      <c r="F64" s="320"/>
    </row>
    <row r="65" spans="1:9" s="190" customFormat="1" ht="11.25" x14ac:dyDescent="0.2">
      <c r="A65" s="185" t="s">
        <v>203</v>
      </c>
      <c r="B65" s="186"/>
      <c r="C65" s="186"/>
      <c r="D65" s="187" t="s">
        <v>238</v>
      </c>
      <c r="E65" s="187" t="s">
        <v>233</v>
      </c>
      <c r="F65" s="319" t="s">
        <v>234</v>
      </c>
      <c r="G65" s="193" t="s">
        <v>141</v>
      </c>
      <c r="H65" s="194"/>
      <c r="I65" s="192"/>
    </row>
    <row r="66" spans="1:9" s="190" customFormat="1" ht="11.25" x14ac:dyDescent="0.2">
      <c r="A66" s="239" t="s">
        <v>115</v>
      </c>
      <c r="B66" s="240"/>
      <c r="C66" s="240"/>
      <c r="D66" s="241" t="str">
        <f>INDEX(Equipment[],MATCH(A66,Equip_List,0),3)</f>
        <v>HOURLY</v>
      </c>
      <c r="E66" s="210">
        <v>0</v>
      </c>
      <c r="F66" s="250">
        <f>INDEX(Equipment[],MATCH(A66,Equip_List,0),2)</f>
        <v>15</v>
      </c>
      <c r="G66" s="231">
        <f>E66*F66</f>
        <v>0</v>
      </c>
      <c r="H66" s="217"/>
      <c r="I66" s="244"/>
    </row>
    <row r="67" spans="1:9" s="190" customFormat="1" ht="11.25" x14ac:dyDescent="0.2">
      <c r="A67" s="239" t="s">
        <v>105</v>
      </c>
      <c r="B67" s="240"/>
      <c r="C67" s="240"/>
      <c r="D67" s="241" t="str">
        <f>INDEX(Equipment[],MATCH(A67,Equip_List,0),3)</f>
        <v>HOURLY</v>
      </c>
      <c r="E67" s="210">
        <v>0</v>
      </c>
      <c r="F67" s="250">
        <f>INDEX(Equipment[],MATCH(A67,Equip_List,0),2)</f>
        <v>13</v>
      </c>
      <c r="G67" s="231">
        <f>E67*F67</f>
        <v>0</v>
      </c>
      <c r="H67" s="217"/>
      <c r="I67" s="244"/>
    </row>
    <row r="68" spans="1:9" s="190" customFormat="1" ht="11.25" x14ac:dyDescent="0.2">
      <c r="A68" s="239" t="s">
        <v>80</v>
      </c>
      <c r="B68" s="240"/>
      <c r="C68" s="245"/>
      <c r="D68" s="241" t="str">
        <f>INDEX(Equipment[],MATCH(A68,Equip_List,0),3)</f>
        <v>HOURLY</v>
      </c>
      <c r="E68" s="210">
        <v>0</v>
      </c>
      <c r="F68" s="250">
        <f>INDEX(Equipment[],MATCH(A68,Equip_List,0),2)</f>
        <v>296</v>
      </c>
      <c r="G68" s="231">
        <f>E68*F68</f>
        <v>0</v>
      </c>
      <c r="H68" s="217"/>
      <c r="I68" s="244"/>
    </row>
    <row r="69" spans="1:9" s="190" customFormat="1" ht="12" thickBot="1" x14ac:dyDescent="0.25">
      <c r="A69" s="245"/>
      <c r="C69" s="253"/>
      <c r="G69" s="254"/>
    </row>
    <row r="70" spans="1:9" s="190" customFormat="1" ht="12" thickBot="1" x14ac:dyDescent="0.25">
      <c r="C70" s="221" t="s">
        <v>204</v>
      </c>
      <c r="D70" s="222"/>
      <c r="E70" s="222"/>
      <c r="F70" s="222"/>
      <c r="G70" s="234">
        <f>SUM(G66:G68)</f>
        <v>0</v>
      </c>
      <c r="H70" s="249"/>
    </row>
    <row r="71" spans="1:9" s="190" customFormat="1" ht="12" thickBot="1" x14ac:dyDescent="0.25">
      <c r="C71" s="226"/>
      <c r="D71" s="226"/>
      <c r="E71" s="226"/>
      <c r="F71" s="249"/>
      <c r="G71" s="249"/>
    </row>
    <row r="72" spans="1:9" s="190" customFormat="1" ht="11.25" x14ac:dyDescent="0.2">
      <c r="A72" s="185" t="s">
        <v>205</v>
      </c>
      <c r="B72" s="186"/>
      <c r="C72" s="257" t="s">
        <v>206</v>
      </c>
      <c r="D72" s="258"/>
      <c r="E72" s="186"/>
      <c r="F72" s="187" t="s">
        <v>207</v>
      </c>
      <c r="G72" s="193" t="s">
        <v>208</v>
      </c>
    </row>
    <row r="73" spans="1:9" s="190" customFormat="1" ht="11.25" x14ac:dyDescent="0.2">
      <c r="A73" s="239" t="s">
        <v>209</v>
      </c>
      <c r="B73" s="259"/>
      <c r="C73" s="260"/>
      <c r="D73" s="261"/>
      <c r="E73" s="262"/>
      <c r="F73" s="430"/>
      <c r="G73" s="263"/>
    </row>
    <row r="74" spans="1:9" s="190" customFormat="1" ht="12" thickBot="1" x14ac:dyDescent="0.25">
      <c r="C74" s="248"/>
      <c r="G74" s="256"/>
    </row>
    <row r="75" spans="1:9" s="190" customFormat="1" ht="12" thickBot="1" x14ac:dyDescent="0.25">
      <c r="C75" s="221" t="s">
        <v>210</v>
      </c>
      <c r="D75" s="222"/>
      <c r="E75" s="222"/>
      <c r="F75" s="222"/>
      <c r="G75" s="234">
        <f>SUM(G73:G73)</f>
        <v>0</v>
      </c>
    </row>
    <row r="76" spans="1:9" s="190" customFormat="1" ht="12" thickBot="1" x14ac:dyDescent="0.25"/>
    <row r="77" spans="1:9" s="190" customFormat="1" ht="11.25" x14ac:dyDescent="0.2">
      <c r="A77" s="185" t="s">
        <v>213</v>
      </c>
      <c r="B77" s="186"/>
      <c r="C77" s="257" t="s">
        <v>214</v>
      </c>
      <c r="D77" s="258"/>
      <c r="E77" s="186"/>
      <c r="F77" s="186"/>
      <c r="G77" s="264" t="s">
        <v>215</v>
      </c>
    </row>
    <row r="78" spans="1:9" s="190" customFormat="1" ht="11.25" x14ac:dyDescent="0.2">
      <c r="A78" s="239"/>
      <c r="B78" s="240"/>
      <c r="C78" s="428"/>
      <c r="D78" s="429"/>
      <c r="E78" s="326"/>
      <c r="F78" s="259"/>
      <c r="G78" s="263"/>
    </row>
    <row r="79" spans="1:9" s="190" customFormat="1" ht="11.25" x14ac:dyDescent="0.2">
      <c r="A79" s="239"/>
      <c r="B79" s="240"/>
      <c r="C79" s="265"/>
      <c r="D79" s="261"/>
      <c r="E79" s="326"/>
      <c r="F79" s="259"/>
      <c r="G79" s="263"/>
    </row>
    <row r="80" spans="1:9" s="190" customFormat="1" ht="11.25" x14ac:dyDescent="0.2">
      <c r="A80" s="239"/>
      <c r="B80" s="240"/>
      <c r="C80" s="265"/>
      <c r="D80" s="261"/>
      <c r="E80" s="326"/>
      <c r="F80" s="259"/>
      <c r="G80" s="263"/>
    </row>
    <row r="81" spans="1:7" s="190" customFormat="1" ht="12" thickBot="1" x14ac:dyDescent="0.25">
      <c r="G81" s="256"/>
    </row>
    <row r="82" spans="1:7" s="190" customFormat="1" ht="12" thickBot="1" x14ac:dyDescent="0.25">
      <c r="C82" s="221" t="s">
        <v>216</v>
      </c>
      <c r="D82" s="222"/>
      <c r="E82" s="222"/>
      <c r="F82" s="222"/>
      <c r="G82" s="266">
        <f>SUM(G78:G80)</f>
        <v>0</v>
      </c>
    </row>
    <row r="83" spans="1:7" s="190" customFormat="1" ht="12" thickBot="1" x14ac:dyDescent="0.25">
      <c r="G83" s="244"/>
    </row>
    <row r="84" spans="1:7" s="190" customFormat="1" ht="11.25" x14ac:dyDescent="0.2">
      <c r="A84" s="185" t="s">
        <v>323</v>
      </c>
      <c r="B84" s="186"/>
      <c r="C84" s="257" t="s">
        <v>217</v>
      </c>
      <c r="D84" s="258"/>
      <c r="E84" s="257" t="s">
        <v>218</v>
      </c>
      <c r="F84" s="258"/>
      <c r="G84" s="193" t="s">
        <v>215</v>
      </c>
    </row>
    <row r="85" spans="1:7" s="190" customFormat="1" ht="11.25" x14ac:dyDescent="0.2">
      <c r="A85" s="239"/>
      <c r="B85" s="259"/>
      <c r="C85" s="426"/>
      <c r="D85" s="427"/>
      <c r="E85" s="267"/>
      <c r="F85" s="268"/>
      <c r="G85" s="263"/>
    </row>
    <row r="86" spans="1:7" s="190" customFormat="1" ht="11.25" x14ac:dyDescent="0.2">
      <c r="A86" s="239"/>
      <c r="B86" s="259"/>
      <c r="C86" s="265"/>
      <c r="D86" s="261"/>
      <c r="E86" s="267"/>
      <c r="F86" s="268"/>
      <c r="G86" s="263"/>
    </row>
    <row r="87" spans="1:7" s="190" customFormat="1" ht="11.25" x14ac:dyDescent="0.2">
      <c r="A87" s="239"/>
      <c r="B87" s="259"/>
      <c r="C87" s="265"/>
      <c r="D87" s="261"/>
      <c r="E87" s="267"/>
      <c r="F87" s="268"/>
      <c r="G87" s="263"/>
    </row>
    <row r="88" spans="1:7" s="190" customFormat="1" ht="12" thickBot="1" x14ac:dyDescent="0.25">
      <c r="G88" s="256"/>
    </row>
    <row r="89" spans="1:7" s="190" customFormat="1" ht="12" thickBot="1" x14ac:dyDescent="0.25">
      <c r="C89" s="221" t="s">
        <v>219</v>
      </c>
      <c r="D89" s="222"/>
      <c r="E89" s="222"/>
      <c r="F89" s="222"/>
      <c r="G89" s="234">
        <f>SUM(G85:G87)</f>
        <v>0</v>
      </c>
    </row>
    <row r="90" spans="1:7" s="190" customFormat="1" ht="12" thickBot="1" x14ac:dyDescent="0.25">
      <c r="B90" s="305"/>
      <c r="C90" s="226"/>
      <c r="D90" s="226"/>
      <c r="E90" s="322"/>
      <c r="F90" s="226"/>
      <c r="G90" s="249"/>
    </row>
    <row r="91" spans="1:7" s="190" customFormat="1" ht="11.25" x14ac:dyDescent="0.2">
      <c r="A91" s="424" t="s">
        <v>321</v>
      </c>
      <c r="B91" s="186"/>
      <c r="C91" s="257" t="s">
        <v>214</v>
      </c>
      <c r="D91" s="258"/>
      <c r="E91" s="321"/>
      <c r="F91" s="186"/>
      <c r="G91" s="264" t="s">
        <v>215</v>
      </c>
    </row>
    <row r="92" spans="1:7" s="190" customFormat="1" ht="11.25" x14ac:dyDescent="0.2">
      <c r="A92" s="308"/>
      <c r="B92" s="304"/>
      <c r="C92" s="428"/>
      <c r="D92" s="429"/>
      <c r="E92" s="323"/>
      <c r="F92" s="259"/>
      <c r="G92" s="263"/>
    </row>
    <row r="93" spans="1:7" s="190" customFormat="1" ht="11.25" x14ac:dyDescent="0.2">
      <c r="A93" s="307"/>
      <c r="B93" s="240"/>
      <c r="C93" s="428"/>
      <c r="D93" s="429"/>
      <c r="E93" s="323"/>
      <c r="F93" s="259"/>
      <c r="G93" s="263"/>
    </row>
    <row r="94" spans="1:7" s="190" customFormat="1" ht="11.25" x14ac:dyDescent="0.2">
      <c r="A94" s="306"/>
      <c r="B94" s="240"/>
      <c r="C94" s="428"/>
      <c r="D94" s="429"/>
      <c r="E94" s="323"/>
      <c r="F94" s="259"/>
      <c r="G94" s="263"/>
    </row>
    <row r="95" spans="1:7" s="190" customFormat="1" ht="12" thickBot="1" x14ac:dyDescent="0.25">
      <c r="A95" s="194"/>
      <c r="G95" s="256"/>
    </row>
    <row r="96" spans="1:7" s="190" customFormat="1" ht="12" thickBot="1" x14ac:dyDescent="0.25">
      <c r="A96" s="194"/>
      <c r="C96" s="221" t="s">
        <v>220</v>
      </c>
      <c r="D96" s="222"/>
      <c r="E96" s="222"/>
      <c r="F96" s="222"/>
      <c r="G96" s="266">
        <f>SUM(G92:G94)</f>
        <v>0</v>
      </c>
    </row>
    <row r="97" spans="1:17" s="190" customFormat="1" ht="12" thickBot="1" x14ac:dyDescent="0.25">
      <c r="A97" s="194"/>
      <c r="C97" s="226"/>
      <c r="D97" s="226"/>
      <c r="E97" s="226"/>
      <c r="F97" s="226"/>
      <c r="G97" s="270"/>
    </row>
    <row r="98" spans="1:17" s="190" customFormat="1" ht="11.25" x14ac:dyDescent="0.2">
      <c r="A98" s="425" t="s">
        <v>322</v>
      </c>
      <c r="B98" s="186"/>
      <c r="C98" s="257" t="s">
        <v>214</v>
      </c>
      <c r="D98" s="258"/>
      <c r="E98" s="269"/>
      <c r="F98" s="269"/>
      <c r="G98" s="264" t="s">
        <v>215</v>
      </c>
    </row>
    <row r="99" spans="1:17" s="190" customFormat="1" ht="11.25" x14ac:dyDescent="0.2">
      <c r="A99" s="239"/>
      <c r="B99" s="240"/>
      <c r="C99" s="428"/>
      <c r="D99" s="429"/>
      <c r="E99" s="326"/>
      <c r="F99" s="259"/>
      <c r="G99" s="263"/>
    </row>
    <row r="100" spans="1:17" s="190" customFormat="1" ht="11.25" x14ac:dyDescent="0.2">
      <c r="A100" s="239"/>
      <c r="B100" s="240"/>
      <c r="C100" s="428"/>
      <c r="D100" s="429"/>
      <c r="E100" s="326"/>
      <c r="F100" s="259"/>
      <c r="G100" s="263"/>
    </row>
    <row r="101" spans="1:17" s="190" customFormat="1" ht="11.25" x14ac:dyDescent="0.2">
      <c r="A101" s="239"/>
      <c r="B101" s="245"/>
      <c r="C101" s="428"/>
      <c r="D101" s="429"/>
      <c r="E101" s="326"/>
      <c r="F101" s="327"/>
      <c r="G101" s="271"/>
    </row>
    <row r="102" spans="1:17" s="190" customFormat="1" ht="12" thickBot="1" x14ac:dyDescent="0.25">
      <c r="B102" s="245"/>
      <c r="F102" s="248"/>
      <c r="G102" s="272"/>
    </row>
    <row r="103" spans="1:17" s="190" customFormat="1" ht="12" thickBot="1" x14ac:dyDescent="0.25">
      <c r="C103" s="221" t="s">
        <v>221</v>
      </c>
      <c r="D103" s="222"/>
      <c r="E103" s="222"/>
      <c r="F103" s="222"/>
      <c r="G103" s="266">
        <f>SUM(G99:G101)</f>
        <v>0</v>
      </c>
    </row>
    <row r="104" spans="1:17" s="190" customFormat="1" ht="12" thickBot="1" x14ac:dyDescent="0.25">
      <c r="G104" s="244"/>
    </row>
    <row r="105" spans="1:17" s="190" customFormat="1" ht="11.25" x14ac:dyDescent="0.2">
      <c r="A105" s="185" t="s">
        <v>222</v>
      </c>
      <c r="B105" s="273"/>
      <c r="C105" s="257" t="s">
        <v>214</v>
      </c>
      <c r="D105" s="258"/>
      <c r="E105" s="269"/>
      <c r="F105" s="269"/>
      <c r="G105" s="264" t="s">
        <v>215</v>
      </c>
    </row>
    <row r="106" spans="1:17" s="190" customFormat="1" ht="11.25" x14ac:dyDescent="0.2">
      <c r="A106" s="239"/>
      <c r="B106" s="240"/>
      <c r="C106" s="428"/>
      <c r="D106" s="429"/>
      <c r="E106" s="326"/>
      <c r="F106" s="259"/>
      <c r="G106" s="263"/>
    </row>
    <row r="107" spans="1:17" s="190" customFormat="1" ht="11.25" x14ac:dyDescent="0.2">
      <c r="A107" s="239"/>
      <c r="B107" s="240"/>
      <c r="C107" s="428"/>
      <c r="D107" s="429"/>
      <c r="E107" s="326"/>
      <c r="F107" s="259"/>
      <c r="G107" s="263"/>
    </row>
    <row r="108" spans="1:17" s="190" customFormat="1" ht="11.25" x14ac:dyDescent="0.2">
      <c r="A108" s="239"/>
      <c r="B108" s="240"/>
      <c r="C108" s="428"/>
      <c r="D108" s="429"/>
      <c r="E108" s="326"/>
      <c r="F108" s="259"/>
      <c r="G108" s="271"/>
    </row>
    <row r="109" spans="1:17" s="190" customFormat="1" ht="12" thickBot="1" x14ac:dyDescent="0.25">
      <c r="C109" s="226"/>
      <c r="D109" s="226"/>
      <c r="E109" s="226"/>
      <c r="F109" s="226"/>
      <c r="G109" s="275"/>
    </row>
    <row r="110" spans="1:17" s="190" customFormat="1" ht="13.5" thickBot="1" x14ac:dyDescent="0.25">
      <c r="C110" s="221" t="s">
        <v>223</v>
      </c>
      <c r="D110" s="222"/>
      <c r="E110" s="222"/>
      <c r="F110" s="222"/>
      <c r="G110" s="266">
        <f>SUM(G106:G108)</f>
        <v>0</v>
      </c>
      <c r="K110" s="198"/>
      <c r="L110" s="198"/>
      <c r="M110" s="198"/>
      <c r="N110" s="198"/>
      <c r="O110" s="198"/>
      <c r="P110" s="198"/>
      <c r="Q110" s="198"/>
    </row>
    <row r="111" spans="1:17" s="198" customFormat="1" ht="13.5" thickBot="1" x14ac:dyDescent="0.25">
      <c r="B111" s="276"/>
      <c r="E111" s="277"/>
      <c r="G111" s="277"/>
      <c r="K111" s="190"/>
      <c r="L111" s="190"/>
      <c r="M111" s="190"/>
      <c r="N111" s="190"/>
      <c r="O111" s="190"/>
      <c r="P111" s="190"/>
      <c r="Q111" s="190"/>
    </row>
    <row r="112" spans="1:17" s="190" customFormat="1" ht="11.25" x14ac:dyDescent="0.2">
      <c r="A112" s="185" t="s">
        <v>224</v>
      </c>
      <c r="B112" s="186"/>
      <c r="C112" s="257" t="s">
        <v>214</v>
      </c>
      <c r="D112" s="258"/>
      <c r="E112" s="269"/>
      <c r="F112" s="269"/>
      <c r="G112" s="264" t="s">
        <v>215</v>
      </c>
    </row>
    <row r="113" spans="1:17" s="190" customFormat="1" ht="11.25" x14ac:dyDescent="0.2">
      <c r="A113" s="239"/>
      <c r="B113" s="240"/>
      <c r="C113" s="428"/>
      <c r="D113" s="429"/>
      <c r="E113" s="326"/>
      <c r="F113" s="259"/>
      <c r="G113" s="263"/>
    </row>
    <row r="114" spans="1:17" s="190" customFormat="1" ht="11.25" x14ac:dyDescent="0.2">
      <c r="A114" s="239"/>
      <c r="B114" s="240"/>
      <c r="C114" s="428"/>
      <c r="D114" s="429"/>
      <c r="E114" s="326"/>
      <c r="F114" s="259"/>
      <c r="G114" s="263"/>
    </row>
    <row r="115" spans="1:17" s="190" customFormat="1" x14ac:dyDescent="0.2">
      <c r="A115" s="239"/>
      <c r="B115" s="240"/>
      <c r="C115" s="428"/>
      <c r="D115" s="429"/>
      <c r="E115" s="326"/>
      <c r="F115" s="259"/>
      <c r="G115" s="263"/>
      <c r="I115"/>
      <c r="J115"/>
      <c r="K115"/>
    </row>
    <row r="116" spans="1:17" s="190" customFormat="1" ht="13.5" thickBot="1" x14ac:dyDescent="0.25">
      <c r="D116" s="248"/>
      <c r="G116" s="256"/>
      <c r="I116"/>
      <c r="J116"/>
      <c r="K116"/>
    </row>
    <row r="117" spans="1:17" s="190" customFormat="1" ht="13.5" thickBot="1" x14ac:dyDescent="0.25">
      <c r="C117" s="221" t="s">
        <v>225</v>
      </c>
      <c r="D117" s="222"/>
      <c r="E117" s="222"/>
      <c r="F117" s="222"/>
      <c r="G117" s="266">
        <f>SUM(G113:G115)</f>
        <v>0</v>
      </c>
      <c r="I117"/>
      <c r="J117"/>
      <c r="K117"/>
    </row>
    <row r="118" spans="1:17" s="190" customFormat="1" ht="13.5" thickBot="1" x14ac:dyDescent="0.25">
      <c r="G118" s="244"/>
      <c r="I118"/>
      <c r="J118"/>
      <c r="K118"/>
    </row>
    <row r="119" spans="1:17" s="190" customFormat="1" x14ac:dyDescent="0.2">
      <c r="A119" s="185" t="s">
        <v>226</v>
      </c>
      <c r="B119" s="186"/>
      <c r="C119" s="257" t="s">
        <v>227</v>
      </c>
      <c r="D119" s="257"/>
      <c r="E119" s="328"/>
      <c r="F119" s="274"/>
      <c r="G119" s="264" t="s">
        <v>215</v>
      </c>
      <c r="I119"/>
      <c r="J119"/>
      <c r="K119"/>
    </row>
    <row r="120" spans="1:17" s="190" customFormat="1" x14ac:dyDescent="0.2">
      <c r="A120" s="239"/>
      <c r="B120" s="240"/>
      <c r="C120" s="428"/>
      <c r="D120" s="429"/>
      <c r="E120" s="325"/>
      <c r="F120" s="324"/>
      <c r="G120" s="263"/>
      <c r="I120"/>
      <c r="J120"/>
      <c r="K120"/>
    </row>
    <row r="121" spans="1:17" s="190" customFormat="1" x14ac:dyDescent="0.2">
      <c r="A121" s="239"/>
      <c r="B121" s="240"/>
      <c r="C121" s="428"/>
      <c r="D121" s="429"/>
      <c r="E121" s="325"/>
      <c r="F121" s="324"/>
      <c r="G121" s="263"/>
      <c r="I121"/>
      <c r="J121"/>
      <c r="K121"/>
    </row>
    <row r="122" spans="1:17" s="190" customFormat="1" ht="11.25" x14ac:dyDescent="0.2">
      <c r="A122" s="239"/>
      <c r="B122" s="240"/>
      <c r="C122" s="428"/>
      <c r="D122" s="429"/>
      <c r="E122" s="325"/>
      <c r="F122" s="324"/>
      <c r="G122" s="271"/>
    </row>
    <row r="123" spans="1:17" s="190" customFormat="1" ht="13.5" thickBot="1" x14ac:dyDescent="0.25">
      <c r="G123" s="272"/>
      <c r="K123" s="198"/>
      <c r="L123" s="198"/>
      <c r="M123" s="198"/>
      <c r="N123" s="198"/>
      <c r="O123" s="198"/>
      <c r="P123" s="198"/>
      <c r="Q123" s="198"/>
    </row>
    <row r="124" spans="1:17" s="198" customFormat="1" ht="13.5" thickBot="1" x14ac:dyDescent="0.25">
      <c r="A124" s="190"/>
      <c r="B124" s="190"/>
      <c r="C124" s="221" t="s">
        <v>228</v>
      </c>
      <c r="D124" s="222"/>
      <c r="E124" s="222"/>
      <c r="F124" s="222"/>
      <c r="G124" s="266">
        <f>SUM(G120:G122)</f>
        <v>0</v>
      </c>
      <c r="H124" s="278" t="s">
        <v>298</v>
      </c>
      <c r="I124" s="279"/>
    </row>
    <row r="125" spans="1:17" s="198" customFormat="1" ht="13.5" thickBot="1" x14ac:dyDescent="0.25">
      <c r="A125" s="276"/>
      <c r="B125" s="276"/>
      <c r="C125" s="277"/>
      <c r="H125" s="285">
        <f ca="1">NOW()</f>
        <v>45048.44266724537</v>
      </c>
      <c r="I125" s="279"/>
    </row>
    <row r="126" spans="1:17" s="198" customFormat="1" ht="13.5" customHeight="1" thickBot="1" x14ac:dyDescent="0.25">
      <c r="A126" s="276"/>
      <c r="B126" s="280" t="s">
        <v>229</v>
      </c>
      <c r="C126" s="281"/>
      <c r="D126" s="282"/>
      <c r="E126" s="283"/>
      <c r="F126" s="283"/>
      <c r="G126" s="284">
        <f>I38+G57+G63+G51+G70+G75+G45+G82+G89+G96+G103+G110+G117+G124</f>
        <v>0</v>
      </c>
      <c r="H126" s="197"/>
      <c r="K126" s="286"/>
      <c r="L126" s="286"/>
      <c r="M126" s="286"/>
      <c r="N126" s="286"/>
      <c r="O126" s="286"/>
      <c r="P126" s="286"/>
      <c r="Q126" s="286"/>
    </row>
    <row r="127" spans="1:17" s="286" customFormat="1" ht="23.25" x14ac:dyDescent="0.2">
      <c r="A127" s="198"/>
      <c r="B127" s="276"/>
      <c r="C127" s="198"/>
      <c r="D127" s="198"/>
      <c r="E127" s="277"/>
      <c r="F127" s="198"/>
      <c r="G127" s="277"/>
      <c r="H127" s="290"/>
      <c r="I127" s="289"/>
      <c r="K127" s="198"/>
      <c r="L127" s="198"/>
      <c r="M127" s="198"/>
      <c r="N127" s="198"/>
      <c r="O127" s="198"/>
      <c r="P127" s="198"/>
      <c r="Q127" s="198"/>
    </row>
    <row r="128" spans="1:17" s="198" customFormat="1" ht="12" customHeight="1" x14ac:dyDescent="0.2">
      <c r="A128" s="287" t="s">
        <v>230</v>
      </c>
      <c r="B128" s="287"/>
      <c r="C128" s="288"/>
      <c r="D128" s="289"/>
      <c r="E128" s="288"/>
      <c r="F128" s="289"/>
      <c r="G128" s="288"/>
      <c r="H128" s="197"/>
    </row>
    <row r="129" customFormat="1" x14ac:dyDescent="0.2"/>
    <row r="130" customFormat="1" x14ac:dyDescent="0.2"/>
    <row r="131" customFormat="1" x14ac:dyDescent="0.2"/>
    <row r="132" customFormat="1" x14ac:dyDescent="0.2"/>
    <row r="133" customFormat="1" x14ac:dyDescent="0.2"/>
    <row r="134" customFormat="1" x14ac:dyDescent="0.2"/>
    <row r="135" customFormat="1" x14ac:dyDescent="0.2"/>
    <row r="136" customFormat="1" x14ac:dyDescent="0.2"/>
    <row r="137" customFormat="1" x14ac:dyDescent="0.2"/>
    <row r="138" customFormat="1" x14ac:dyDescent="0.2"/>
    <row r="139" customFormat="1" x14ac:dyDescent="0.2"/>
    <row r="140" customFormat="1" x14ac:dyDescent="0.2"/>
    <row r="141" customFormat="1" x14ac:dyDescent="0.2"/>
    <row r="142" customFormat="1" x14ac:dyDescent="0.2"/>
    <row r="143" customFormat="1" x14ac:dyDescent="0.2"/>
    <row r="144" customFormat="1" x14ac:dyDescent="0.2"/>
    <row r="145" customFormat="1" x14ac:dyDescent="0.2"/>
    <row r="146" customFormat="1" x14ac:dyDescent="0.2"/>
    <row r="147" customFormat="1" x14ac:dyDescent="0.2"/>
    <row r="148" customFormat="1" x14ac:dyDescent="0.2"/>
    <row r="149" customFormat="1" x14ac:dyDescent="0.2"/>
    <row r="150" customFormat="1" ht="11.25" customHeight="1" x14ac:dyDescent="0.2"/>
    <row r="151" customFormat="1" x14ac:dyDescent="0.2"/>
    <row r="152" customFormat="1" x14ac:dyDescent="0.2"/>
    <row r="153" customFormat="1" x14ac:dyDescent="0.2"/>
    <row r="154" customFormat="1" x14ac:dyDescent="0.2"/>
    <row r="155" customFormat="1" x14ac:dyDescent="0.2"/>
    <row r="156" customFormat="1" x14ac:dyDescent="0.2"/>
    <row r="157" customFormat="1" x14ac:dyDescent="0.2"/>
    <row r="158" customFormat="1" x14ac:dyDescent="0.2"/>
    <row r="159" customFormat="1" x14ac:dyDescent="0.2"/>
    <row r="160" customFormat="1" x14ac:dyDescent="0.2"/>
    <row r="161" customFormat="1" x14ac:dyDescent="0.2"/>
    <row r="162" customFormat="1" x14ac:dyDescent="0.2"/>
    <row r="163" customFormat="1" x14ac:dyDescent="0.2"/>
    <row r="164" customFormat="1" x14ac:dyDescent="0.2"/>
    <row r="165" customFormat="1" x14ac:dyDescent="0.2"/>
    <row r="166" customFormat="1" x14ac:dyDescent="0.2"/>
    <row r="167" customFormat="1" x14ac:dyDescent="0.2"/>
    <row r="168" customFormat="1" x14ac:dyDescent="0.2"/>
    <row r="169" customFormat="1" x14ac:dyDescent="0.2"/>
    <row r="170" customFormat="1" x14ac:dyDescent="0.2"/>
    <row r="171" customFormat="1" x14ac:dyDescent="0.2"/>
    <row r="172" customFormat="1" x14ac:dyDescent="0.2"/>
    <row r="173" customFormat="1" x14ac:dyDescent="0.2"/>
    <row r="174" customFormat="1" x14ac:dyDescent="0.2"/>
    <row r="175" customFormat="1" x14ac:dyDescent="0.2"/>
    <row r="176" customFormat="1" x14ac:dyDescent="0.2"/>
    <row r="177" customFormat="1" x14ac:dyDescent="0.2"/>
    <row r="178" customFormat="1" x14ac:dyDescent="0.2"/>
    <row r="179" customFormat="1" x14ac:dyDescent="0.2"/>
    <row r="180" customFormat="1" x14ac:dyDescent="0.2"/>
    <row r="181" customFormat="1" x14ac:dyDescent="0.2"/>
    <row r="182" customFormat="1" x14ac:dyDescent="0.2"/>
    <row r="183" customFormat="1" x14ac:dyDescent="0.2"/>
    <row r="184" customFormat="1" x14ac:dyDescent="0.2"/>
    <row r="185" customFormat="1" x14ac:dyDescent="0.2"/>
    <row r="186" customFormat="1" x14ac:dyDescent="0.2"/>
    <row r="187" customFormat="1" x14ac:dyDescent="0.2"/>
    <row r="188" customFormat="1" x14ac:dyDescent="0.2"/>
    <row r="189" customFormat="1" x14ac:dyDescent="0.2"/>
    <row r="190" customFormat="1" x14ac:dyDescent="0.2"/>
    <row r="191" customFormat="1" x14ac:dyDescent="0.2"/>
    <row r="192" customFormat="1" x14ac:dyDescent="0.2"/>
    <row r="193" customFormat="1" x14ac:dyDescent="0.2"/>
    <row r="194" customFormat="1" x14ac:dyDescent="0.2"/>
    <row r="195" customFormat="1" x14ac:dyDescent="0.2"/>
    <row r="196" customFormat="1" x14ac:dyDescent="0.2"/>
    <row r="197" customFormat="1" x14ac:dyDescent="0.2"/>
    <row r="198" customFormat="1" x14ac:dyDescent="0.2"/>
    <row r="199" customFormat="1" x14ac:dyDescent="0.2"/>
    <row r="200" customFormat="1" x14ac:dyDescent="0.2"/>
    <row r="201" customFormat="1" x14ac:dyDescent="0.2"/>
    <row r="202" customFormat="1" x14ac:dyDescent="0.2"/>
    <row r="203" customFormat="1" x14ac:dyDescent="0.2"/>
    <row r="204" customFormat="1" x14ac:dyDescent="0.2"/>
    <row r="205" customFormat="1" x14ac:dyDescent="0.2"/>
    <row r="206" customFormat="1" x14ac:dyDescent="0.2"/>
    <row r="207" customFormat="1" x14ac:dyDescent="0.2"/>
    <row r="208" customFormat="1" x14ac:dyDescent="0.2"/>
    <row r="209" customFormat="1" x14ac:dyDescent="0.2"/>
    <row r="210" customFormat="1" x14ac:dyDescent="0.2"/>
    <row r="211" customFormat="1" x14ac:dyDescent="0.2"/>
    <row r="212" customFormat="1" x14ac:dyDescent="0.2"/>
    <row r="213" customFormat="1" x14ac:dyDescent="0.2"/>
    <row r="214" customFormat="1" x14ac:dyDescent="0.2"/>
    <row r="215" customFormat="1" x14ac:dyDescent="0.2"/>
    <row r="216" customFormat="1" x14ac:dyDescent="0.2"/>
    <row r="217" customFormat="1" x14ac:dyDescent="0.2"/>
    <row r="218" customFormat="1" x14ac:dyDescent="0.2"/>
    <row r="219" customFormat="1" x14ac:dyDescent="0.2"/>
    <row r="220" customFormat="1" x14ac:dyDescent="0.2"/>
    <row r="221" customFormat="1" x14ac:dyDescent="0.2"/>
    <row r="222" customFormat="1" x14ac:dyDescent="0.2"/>
    <row r="223" customFormat="1" x14ac:dyDescent="0.2"/>
    <row r="224" customFormat="1" x14ac:dyDescent="0.2"/>
    <row r="225" customFormat="1" x14ac:dyDescent="0.2"/>
    <row r="226" customFormat="1" x14ac:dyDescent="0.2"/>
    <row r="227" customFormat="1" x14ac:dyDescent="0.2"/>
    <row r="228" customFormat="1" x14ac:dyDescent="0.2"/>
    <row r="229" customFormat="1" x14ac:dyDescent="0.2"/>
    <row r="230" customFormat="1" x14ac:dyDescent="0.2"/>
    <row r="231" customFormat="1" x14ac:dyDescent="0.2"/>
    <row r="232" customFormat="1" x14ac:dyDescent="0.2"/>
    <row r="233" customFormat="1" x14ac:dyDescent="0.2"/>
    <row r="234" customFormat="1" x14ac:dyDescent="0.2"/>
    <row r="235" customFormat="1" x14ac:dyDescent="0.2"/>
    <row r="236" customFormat="1" x14ac:dyDescent="0.2"/>
    <row r="237" customFormat="1" x14ac:dyDescent="0.2"/>
    <row r="238" customFormat="1" x14ac:dyDescent="0.2"/>
    <row r="239" customFormat="1" x14ac:dyDescent="0.2"/>
    <row r="240" customFormat="1" x14ac:dyDescent="0.2"/>
    <row r="241" customFormat="1" x14ac:dyDescent="0.2"/>
    <row r="242" customFormat="1" x14ac:dyDescent="0.2"/>
    <row r="243" customFormat="1" x14ac:dyDescent="0.2"/>
    <row r="244" customFormat="1" x14ac:dyDescent="0.2"/>
    <row r="245" customFormat="1" x14ac:dyDescent="0.2"/>
    <row r="246" customFormat="1" x14ac:dyDescent="0.2"/>
    <row r="247" customFormat="1" x14ac:dyDescent="0.2"/>
    <row r="248" customFormat="1" x14ac:dyDescent="0.2"/>
    <row r="249" customFormat="1" x14ac:dyDescent="0.2"/>
    <row r="250" customFormat="1" x14ac:dyDescent="0.2"/>
    <row r="251" customFormat="1" x14ac:dyDescent="0.2"/>
    <row r="252" customFormat="1" x14ac:dyDescent="0.2"/>
    <row r="253" customFormat="1" x14ac:dyDescent="0.2"/>
    <row r="254" customFormat="1" x14ac:dyDescent="0.2"/>
    <row r="255" customFormat="1" x14ac:dyDescent="0.2"/>
    <row r="256" customFormat="1" x14ac:dyDescent="0.2"/>
    <row r="257" customFormat="1" x14ac:dyDescent="0.2"/>
    <row r="258" customFormat="1" x14ac:dyDescent="0.2"/>
    <row r="259" customFormat="1" x14ac:dyDescent="0.2"/>
    <row r="260" customFormat="1" x14ac:dyDescent="0.2"/>
    <row r="261" customFormat="1" x14ac:dyDescent="0.2"/>
    <row r="262" customFormat="1" x14ac:dyDescent="0.2"/>
    <row r="263" customFormat="1" x14ac:dyDescent="0.2"/>
    <row r="264" customFormat="1" x14ac:dyDescent="0.2"/>
    <row r="265" customFormat="1" x14ac:dyDescent="0.2"/>
    <row r="266" customFormat="1" x14ac:dyDescent="0.2"/>
    <row r="267" customFormat="1" x14ac:dyDescent="0.2"/>
    <row r="268" customFormat="1" x14ac:dyDescent="0.2"/>
    <row r="269" customFormat="1" x14ac:dyDescent="0.2"/>
    <row r="270" customFormat="1" x14ac:dyDescent="0.2"/>
    <row r="271" customFormat="1" x14ac:dyDescent="0.2"/>
    <row r="272" customFormat="1" x14ac:dyDescent="0.2"/>
    <row r="273" customFormat="1" x14ac:dyDescent="0.2"/>
    <row r="274" customFormat="1" x14ac:dyDescent="0.2"/>
    <row r="275" customFormat="1" x14ac:dyDescent="0.2"/>
    <row r="276" customFormat="1" x14ac:dyDescent="0.2"/>
    <row r="277" customFormat="1" x14ac:dyDescent="0.2"/>
    <row r="278" customFormat="1" x14ac:dyDescent="0.2"/>
    <row r="279" customFormat="1" x14ac:dyDescent="0.2"/>
    <row r="280" customFormat="1" x14ac:dyDescent="0.2"/>
  </sheetData>
  <phoneticPr fontId="0" type="noConversion"/>
  <dataValidations xWindow="255" yWindow="271" count="9">
    <dataValidation type="list" allowBlank="1" showInputMessage="1" showErrorMessage="1" sqref="H48:H49 H60:H61 H54:H55" xr:uid="{149FCDA3-899D-4ABC-8625-06E4FC3D4A79}">
      <formula1>"Yes, No"</formula1>
    </dataValidation>
    <dataValidation type="list" allowBlank="1" showInputMessage="1" showErrorMessage="1" sqref="C7:C36" xr:uid="{002D293B-B533-4AF9-863F-527CB9EE6E19}">
      <formula1>"A,R,C"</formula1>
    </dataValidation>
    <dataValidation type="list" errorStyle="warning" allowBlank="1" showInputMessage="1" showErrorMessage="1" errorTitle="Warning" error="This Position is not part of the standard list Select Yes to continue." sqref="F7:F36" xr:uid="{86975CD1-4737-4D9E-A118-A1F9C6C4710B}">
      <formula1>Duty_List</formula1>
    </dataValidation>
    <dataValidation type="list" allowBlank="1" showInputMessage="1" showErrorMessage="1" sqref="E7:E36" xr:uid="{0F5A94F2-4A13-45F7-BB34-DA1A59D33F64}">
      <formula1>Paygrade</formula1>
    </dataValidation>
    <dataValidation type="list" allowBlank="1" showInputMessage="1" showErrorMessage="1" prompt="click on arrow for a drop down list" sqref="A66:A68" xr:uid="{4F9CA9E7-5405-457D-93AE-090FAE487062}">
      <formula1>Equip_List</formula1>
    </dataValidation>
    <dataValidation type="list" allowBlank="1" showInputMessage="1" showErrorMessage="1" prompt="click on arrow for a drop down list" sqref="A60:A61" xr:uid="{16C6BCB7-09CD-42B1-9038-260270C9CA64}">
      <formula1>Cutter_Type</formula1>
    </dataValidation>
    <dataValidation type="list" allowBlank="1" showInputMessage="1" showErrorMessage="1" prompt="click on arrow for a drop down list" sqref="A54:A55" xr:uid="{D26F152A-489B-43BF-96A0-B3A2F13EC474}">
      <formula1>Boat_Type</formula1>
    </dataValidation>
    <dataValidation type="list" allowBlank="1" showInputMessage="1" showErrorMessage="1" sqref="A48:A49" xr:uid="{B323A93B-BA1A-4F33-8E79-1B9D622689A7}">
      <formula1>Air_Type</formula1>
    </dataValidation>
    <dataValidation type="list" allowBlank="1" showInputMessage="1" showErrorMessage="1" sqref="A41:A43" xr:uid="{B3074CCE-3E9E-4253-A0BC-1EB3B807C243}">
      <formula1>Vehicle_Type</formula1>
    </dataValidation>
  </dataValidations>
  <pageMargins left="0.7" right="0.7" top="0.75" bottom="0.75" header="0.3" footer="0.3"/>
  <pageSetup scale="74" fitToHeight="0" orientation="portrait"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pageSetUpPr fitToPage="1"/>
  </sheetPr>
  <dimension ref="A1:R313"/>
  <sheetViews>
    <sheetView showGridLines="0" zoomScaleNormal="100" workbookViewId="0"/>
  </sheetViews>
  <sheetFormatPr defaultColWidth="9.140625" defaultRowHeight="12.75" x14ac:dyDescent="0.2"/>
  <cols>
    <col min="1" max="1" width="24.7109375" style="6" customWidth="1"/>
    <col min="2" max="2" width="15.28515625" style="5" bestFit="1" customWidth="1"/>
    <col min="3" max="3" width="8" style="6" customWidth="1"/>
    <col min="4" max="4" width="16.28515625" style="6" customWidth="1"/>
    <col min="5" max="5" width="8.7109375" style="6" bestFit="1" customWidth="1"/>
    <col min="6" max="6" width="12.7109375" style="6" customWidth="1"/>
    <col min="7" max="7" width="12" style="6" customWidth="1"/>
    <col min="8" max="8" width="12.7109375" style="6" customWidth="1"/>
    <col min="9" max="9" width="12.7109375" style="5" customWidth="1"/>
    <col min="10" max="16384" width="9.140625" style="5"/>
  </cols>
  <sheetData>
    <row r="1" spans="1:10" x14ac:dyDescent="0.2">
      <c r="A1" s="72" t="s">
        <v>119</v>
      </c>
      <c r="B1" s="85" t="str">
        <f>'Daily Summary'!J2</f>
        <v>UCGPXXXXXX</v>
      </c>
      <c r="D1" s="5"/>
      <c r="F1" s="12" t="s">
        <v>259</v>
      </c>
      <c r="G1" s="87" t="str">
        <f>'Daily Summary'!A1</f>
        <v>F/V StillaFloat</v>
      </c>
    </row>
    <row r="2" spans="1:10" x14ac:dyDescent="0.2">
      <c r="A2" s="30"/>
      <c r="B2" s="30"/>
      <c r="C2" s="30"/>
      <c r="D2" s="5"/>
      <c r="E2" s="30"/>
      <c r="F2" s="5"/>
      <c r="G2" s="30"/>
      <c r="H2" s="5"/>
    </row>
    <row r="3" spans="1:10" x14ac:dyDescent="0.2">
      <c r="A3" s="30"/>
      <c r="B3" s="30"/>
      <c r="C3" s="30"/>
      <c r="D3" s="5"/>
      <c r="E3" s="30"/>
      <c r="F3" s="5"/>
      <c r="G3" s="30"/>
      <c r="H3" s="5"/>
    </row>
    <row r="4" spans="1:10" ht="13.5" thickBot="1" x14ac:dyDescent="0.25">
      <c r="A4" s="12" t="s">
        <v>188</v>
      </c>
      <c r="B4" s="86">
        <f>'day8'!B4+1</f>
        <v>45208</v>
      </c>
      <c r="C4" s="30"/>
      <c r="D4" s="44"/>
      <c r="E4" s="44"/>
      <c r="F4" s="12" t="s">
        <v>311</v>
      </c>
      <c r="G4" s="70"/>
      <c r="H4" s="70"/>
      <c r="I4" s="74"/>
    </row>
    <row r="5" spans="1:10" ht="13.5" thickBot="1" x14ac:dyDescent="0.25">
      <c r="A5" s="12"/>
      <c r="B5" s="41"/>
      <c r="C5" s="30"/>
      <c r="D5" s="12"/>
      <c r="E5" s="12"/>
      <c r="F5" s="12"/>
      <c r="G5" s="40"/>
      <c r="H5" s="40"/>
      <c r="I5" s="40"/>
    </row>
    <row r="6" spans="1:10" s="190" customFormat="1" ht="11.25" x14ac:dyDescent="0.2">
      <c r="A6" s="185" t="s">
        <v>190</v>
      </c>
      <c r="B6" s="187" t="s">
        <v>236</v>
      </c>
      <c r="C6" s="187" t="s">
        <v>189</v>
      </c>
      <c r="D6" s="187" t="s">
        <v>191</v>
      </c>
      <c r="E6" s="187" t="s">
        <v>235</v>
      </c>
      <c r="F6" s="187" t="s">
        <v>192</v>
      </c>
      <c r="G6" s="187" t="s">
        <v>233</v>
      </c>
      <c r="H6" s="187" t="s">
        <v>234</v>
      </c>
      <c r="I6" s="264" t="s">
        <v>193</v>
      </c>
      <c r="J6" s="206"/>
    </row>
    <row r="7" spans="1:10" s="190" customFormat="1" ht="11.25" x14ac:dyDescent="0.2">
      <c r="A7" s="309" t="s">
        <v>409</v>
      </c>
      <c r="B7" s="310"/>
      <c r="C7" s="310"/>
      <c r="D7" s="208" t="s">
        <v>258</v>
      </c>
      <c r="E7" s="311" t="s">
        <v>30</v>
      </c>
      <c r="F7" s="210"/>
      <c r="G7" s="312">
        <v>0</v>
      </c>
      <c r="H7" s="313">
        <f>INDEX(Personnel[],MATCH(E7,Paygrade,0),2)</f>
        <v>38</v>
      </c>
      <c r="I7" s="314">
        <f>(G7*H7)</f>
        <v>0</v>
      </c>
    </row>
    <row r="8" spans="1:10" s="190" customFormat="1" ht="11.25" x14ac:dyDescent="0.2">
      <c r="A8" s="309" t="s">
        <v>409</v>
      </c>
      <c r="B8" s="207"/>
      <c r="C8" s="310"/>
      <c r="D8" s="208" t="s">
        <v>258</v>
      </c>
      <c r="E8" s="209" t="s">
        <v>32</v>
      </c>
      <c r="F8" s="210"/>
      <c r="G8" s="210">
        <v>0</v>
      </c>
      <c r="H8" s="313">
        <f>INDEX(Personnel[],MATCH(E8,Paygrade,0),2)</f>
        <v>52</v>
      </c>
      <c r="I8" s="212">
        <f t="shared" ref="I8:I36" si="0">(G8*H8)</f>
        <v>0</v>
      </c>
    </row>
    <row r="9" spans="1:10" s="190" customFormat="1" ht="11.25" x14ac:dyDescent="0.2">
      <c r="A9" s="309" t="s">
        <v>409</v>
      </c>
      <c r="B9" s="207"/>
      <c r="C9" s="310"/>
      <c r="D9" s="208" t="s">
        <v>258</v>
      </c>
      <c r="E9" s="209" t="s">
        <v>34</v>
      </c>
      <c r="F9" s="210"/>
      <c r="G9" s="210">
        <v>0</v>
      </c>
      <c r="H9" s="313">
        <f>INDEX(Personnel[],MATCH(E9,Paygrade,0),2)</f>
        <v>58</v>
      </c>
      <c r="I9" s="212">
        <f t="shared" si="0"/>
        <v>0</v>
      </c>
    </row>
    <row r="10" spans="1:10" s="190" customFormat="1" ht="11.25" x14ac:dyDescent="0.2">
      <c r="A10" s="309" t="s">
        <v>409</v>
      </c>
      <c r="B10" s="207"/>
      <c r="C10" s="310"/>
      <c r="D10" s="208" t="s">
        <v>258</v>
      </c>
      <c r="E10" s="209" t="s">
        <v>36</v>
      </c>
      <c r="F10" s="210"/>
      <c r="G10" s="210">
        <v>0</v>
      </c>
      <c r="H10" s="313">
        <f>INDEX(Personnel[],MATCH(E10,Paygrade,0),2)</f>
        <v>72</v>
      </c>
      <c r="I10" s="212">
        <f t="shared" si="0"/>
        <v>0</v>
      </c>
    </row>
    <row r="11" spans="1:10" s="190" customFormat="1" ht="11.25" x14ac:dyDescent="0.2">
      <c r="A11" s="309" t="s">
        <v>409</v>
      </c>
      <c r="B11" s="207"/>
      <c r="C11" s="310"/>
      <c r="D11" s="208" t="s">
        <v>258</v>
      </c>
      <c r="E11" s="209" t="s">
        <v>38</v>
      </c>
      <c r="F11" s="210"/>
      <c r="G11" s="210">
        <v>0</v>
      </c>
      <c r="H11" s="313">
        <f>INDEX(Personnel[],MATCH(E11,Paygrade,0),2)</f>
        <v>87</v>
      </c>
      <c r="I11" s="212">
        <f t="shared" si="0"/>
        <v>0</v>
      </c>
    </row>
    <row r="12" spans="1:10" s="190" customFormat="1" ht="11.25" x14ac:dyDescent="0.2">
      <c r="A12" s="309" t="s">
        <v>409</v>
      </c>
      <c r="B12" s="207"/>
      <c r="C12" s="310"/>
      <c r="D12" s="208" t="s">
        <v>258</v>
      </c>
      <c r="E12" s="209" t="s">
        <v>40</v>
      </c>
      <c r="F12" s="210"/>
      <c r="G12" s="210">
        <v>0</v>
      </c>
      <c r="H12" s="313">
        <f>INDEX(Personnel[],MATCH(E12,Paygrade,0),2)</f>
        <v>100</v>
      </c>
      <c r="I12" s="212">
        <f t="shared" si="0"/>
        <v>0</v>
      </c>
    </row>
    <row r="13" spans="1:10" s="190" customFormat="1" ht="11.25" x14ac:dyDescent="0.2">
      <c r="A13" s="309" t="s">
        <v>409</v>
      </c>
      <c r="B13" s="207"/>
      <c r="C13" s="310"/>
      <c r="D13" s="208" t="s">
        <v>258</v>
      </c>
      <c r="E13" s="209" t="s">
        <v>41</v>
      </c>
      <c r="F13" s="210"/>
      <c r="G13" s="210">
        <v>0</v>
      </c>
      <c r="H13" s="313">
        <f>INDEX(Personnel[],MATCH(E13,Paygrade,0),2)</f>
        <v>112</v>
      </c>
      <c r="I13" s="212">
        <f t="shared" si="0"/>
        <v>0</v>
      </c>
    </row>
    <row r="14" spans="1:10" s="190" customFormat="1" ht="11.25" x14ac:dyDescent="0.2">
      <c r="A14" s="309" t="s">
        <v>409</v>
      </c>
      <c r="B14" s="207"/>
      <c r="C14" s="310"/>
      <c r="D14" s="208" t="s">
        <v>258</v>
      </c>
      <c r="E14" s="209" t="s">
        <v>42</v>
      </c>
      <c r="F14" s="210"/>
      <c r="G14" s="210">
        <v>0</v>
      </c>
      <c r="H14" s="313">
        <f>INDEX(Personnel[],MATCH(E14,Paygrade,0),2)</f>
        <v>123</v>
      </c>
      <c r="I14" s="212">
        <f t="shared" si="0"/>
        <v>0</v>
      </c>
    </row>
    <row r="15" spans="1:10" s="190" customFormat="1" ht="11.25" x14ac:dyDescent="0.2">
      <c r="A15" s="309" t="s">
        <v>409</v>
      </c>
      <c r="B15" s="207"/>
      <c r="C15" s="310"/>
      <c r="D15" s="208" t="s">
        <v>258</v>
      </c>
      <c r="E15" s="209" t="s">
        <v>43</v>
      </c>
      <c r="F15" s="210"/>
      <c r="G15" s="210">
        <v>0</v>
      </c>
      <c r="H15" s="313">
        <f>INDEX(Personnel[],MATCH(E15,Paygrade,0),2)</f>
        <v>141</v>
      </c>
      <c r="I15" s="212">
        <f t="shared" si="0"/>
        <v>0</v>
      </c>
    </row>
    <row r="16" spans="1:10" s="190" customFormat="1" ht="11.25" x14ac:dyDescent="0.2">
      <c r="A16" s="309" t="s">
        <v>409</v>
      </c>
      <c r="B16" s="207"/>
      <c r="C16" s="310"/>
      <c r="D16" s="208" t="s">
        <v>258</v>
      </c>
      <c r="E16" s="209" t="s">
        <v>44</v>
      </c>
      <c r="F16" s="210"/>
      <c r="G16" s="210">
        <v>0</v>
      </c>
      <c r="H16" s="313">
        <f>INDEX(Personnel[],MATCH(E16,Paygrade,0),2)</f>
        <v>172</v>
      </c>
      <c r="I16" s="212">
        <f t="shared" si="0"/>
        <v>0</v>
      </c>
    </row>
    <row r="17" spans="1:9" s="190" customFormat="1" ht="11.25" x14ac:dyDescent="0.2">
      <c r="A17" s="309" t="s">
        <v>409</v>
      </c>
      <c r="B17" s="207"/>
      <c r="C17" s="310"/>
      <c r="D17" s="208" t="s">
        <v>258</v>
      </c>
      <c r="E17" s="209" t="s">
        <v>9</v>
      </c>
      <c r="F17" s="210"/>
      <c r="G17" s="210">
        <v>0</v>
      </c>
      <c r="H17" s="313">
        <f>INDEX(Personnel[],MATCH(E17,Paygrade,0),2)</f>
        <v>91</v>
      </c>
      <c r="I17" s="212">
        <f t="shared" si="0"/>
        <v>0</v>
      </c>
    </row>
    <row r="18" spans="1:9" s="190" customFormat="1" ht="11.25" x14ac:dyDescent="0.2">
      <c r="A18" s="309" t="s">
        <v>409</v>
      </c>
      <c r="B18" s="207"/>
      <c r="C18" s="310"/>
      <c r="D18" s="208" t="s">
        <v>258</v>
      </c>
      <c r="E18" s="209" t="s">
        <v>10</v>
      </c>
      <c r="F18" s="210"/>
      <c r="G18" s="210">
        <v>0</v>
      </c>
      <c r="H18" s="313">
        <f>INDEX(Personnel[],MATCH(E18,Paygrade,0),2)</f>
        <v>110</v>
      </c>
      <c r="I18" s="212">
        <f t="shared" si="0"/>
        <v>0</v>
      </c>
    </row>
    <row r="19" spans="1:9" s="190" customFormat="1" ht="11.25" x14ac:dyDescent="0.2">
      <c r="A19" s="309" t="s">
        <v>409</v>
      </c>
      <c r="B19" s="207"/>
      <c r="C19" s="310"/>
      <c r="D19" s="208" t="s">
        <v>258</v>
      </c>
      <c r="E19" s="209" t="s">
        <v>12</v>
      </c>
      <c r="F19" s="210"/>
      <c r="G19" s="210">
        <v>0</v>
      </c>
      <c r="H19" s="313">
        <f>INDEX(Personnel[],MATCH(E19,Paygrade,0),2)</f>
        <v>135</v>
      </c>
      <c r="I19" s="212">
        <f t="shared" si="0"/>
        <v>0</v>
      </c>
    </row>
    <row r="20" spans="1:9" s="190" customFormat="1" ht="11.25" x14ac:dyDescent="0.2">
      <c r="A20" s="309" t="s">
        <v>409</v>
      </c>
      <c r="B20" s="207"/>
      <c r="C20" s="310"/>
      <c r="D20" s="208" t="s">
        <v>258</v>
      </c>
      <c r="E20" s="209" t="s">
        <v>14</v>
      </c>
      <c r="F20" s="210"/>
      <c r="G20" s="210">
        <v>0</v>
      </c>
      <c r="H20" s="313">
        <f>INDEX(Personnel[],MATCH(E20,Paygrade,0),2)</f>
        <v>161</v>
      </c>
      <c r="I20" s="212">
        <f t="shared" si="0"/>
        <v>0</v>
      </c>
    </row>
    <row r="21" spans="1:9" s="190" customFormat="1" ht="11.25" x14ac:dyDescent="0.2">
      <c r="A21" s="309" t="s">
        <v>409</v>
      </c>
      <c r="B21" s="207"/>
      <c r="C21" s="310"/>
      <c r="D21" s="208" t="s">
        <v>258</v>
      </c>
      <c r="E21" s="209" t="s">
        <v>15</v>
      </c>
      <c r="F21" s="210"/>
      <c r="G21" s="210">
        <v>0</v>
      </c>
      <c r="H21" s="313">
        <f>INDEX(Personnel[],MATCH(E21,Paygrade,0),2)</f>
        <v>179</v>
      </c>
      <c r="I21" s="212">
        <f t="shared" si="0"/>
        <v>0</v>
      </c>
    </row>
    <row r="22" spans="1:9" s="190" customFormat="1" ht="11.25" x14ac:dyDescent="0.2">
      <c r="A22" s="309" t="s">
        <v>409</v>
      </c>
      <c r="B22" s="207"/>
      <c r="C22" s="310"/>
      <c r="D22" s="208" t="s">
        <v>258</v>
      </c>
      <c r="E22" s="209" t="s">
        <v>16</v>
      </c>
      <c r="F22" s="210"/>
      <c r="G22" s="210">
        <v>0</v>
      </c>
      <c r="H22" s="313">
        <f>INDEX(Personnel[],MATCH(E22,Paygrade,0),2)</f>
        <v>208</v>
      </c>
      <c r="I22" s="212">
        <f t="shared" si="0"/>
        <v>0</v>
      </c>
    </row>
    <row r="23" spans="1:9" s="190" customFormat="1" ht="11.25" x14ac:dyDescent="0.2">
      <c r="A23" s="309" t="s">
        <v>409</v>
      </c>
      <c r="B23" s="207"/>
      <c r="C23" s="310"/>
      <c r="D23" s="208" t="s">
        <v>258</v>
      </c>
      <c r="E23" s="209" t="s">
        <v>17</v>
      </c>
      <c r="F23" s="210"/>
      <c r="G23" s="210">
        <v>0</v>
      </c>
      <c r="H23" s="313">
        <f>INDEX(Personnel[],MATCH(E23,Paygrade,0),2)</f>
        <v>221</v>
      </c>
      <c r="I23" s="212">
        <f t="shared" si="0"/>
        <v>0</v>
      </c>
    </row>
    <row r="24" spans="1:9" s="190" customFormat="1" ht="11.25" x14ac:dyDescent="0.2">
      <c r="A24" s="309" t="s">
        <v>409</v>
      </c>
      <c r="B24" s="207"/>
      <c r="C24" s="310"/>
      <c r="D24" s="208" t="s">
        <v>258</v>
      </c>
      <c r="E24" s="209" t="s">
        <v>18</v>
      </c>
      <c r="F24" s="210"/>
      <c r="G24" s="210">
        <v>0</v>
      </c>
      <c r="H24" s="313">
        <f>INDEX(Personnel[],MATCH(E24,Paygrade,0),2)</f>
        <v>242</v>
      </c>
      <c r="I24" s="212">
        <f t="shared" si="0"/>
        <v>0</v>
      </c>
    </row>
    <row r="25" spans="1:9" s="190" customFormat="1" ht="11.25" x14ac:dyDescent="0.2">
      <c r="A25" s="309" t="s">
        <v>409</v>
      </c>
      <c r="B25" s="207"/>
      <c r="C25" s="310"/>
      <c r="D25" s="208" t="s">
        <v>258</v>
      </c>
      <c r="E25" s="209" t="s">
        <v>19</v>
      </c>
      <c r="F25" s="210"/>
      <c r="G25" s="210">
        <v>0</v>
      </c>
      <c r="H25" s="313">
        <f>INDEX(Personnel[],MATCH(E25,Paygrade,0),2)</f>
        <v>265</v>
      </c>
      <c r="I25" s="212">
        <f t="shared" si="0"/>
        <v>0</v>
      </c>
    </row>
    <row r="26" spans="1:9" s="190" customFormat="1" ht="11.25" x14ac:dyDescent="0.2">
      <c r="A26" s="309" t="s">
        <v>409</v>
      </c>
      <c r="B26" s="207"/>
      <c r="C26" s="310"/>
      <c r="D26" s="208" t="s">
        <v>258</v>
      </c>
      <c r="E26" s="209" t="s">
        <v>21</v>
      </c>
      <c r="F26" s="210"/>
      <c r="G26" s="210">
        <v>0</v>
      </c>
      <c r="H26" s="313">
        <f>INDEX(Personnel[],MATCH(E26,Paygrade,0),2)</f>
        <v>263</v>
      </c>
      <c r="I26" s="212">
        <f t="shared" si="0"/>
        <v>0</v>
      </c>
    </row>
    <row r="27" spans="1:9" s="190" customFormat="1" ht="11.25" x14ac:dyDescent="0.2">
      <c r="A27" s="309" t="s">
        <v>409</v>
      </c>
      <c r="B27" s="207"/>
      <c r="C27" s="310"/>
      <c r="D27" s="208" t="s">
        <v>258</v>
      </c>
      <c r="E27" s="209" t="s">
        <v>29</v>
      </c>
      <c r="F27" s="210"/>
      <c r="G27" s="210">
        <v>0</v>
      </c>
      <c r="H27" s="313">
        <f>INDEX(Personnel[],MATCH(E27,Paygrade,0),2)</f>
        <v>122</v>
      </c>
      <c r="I27" s="212">
        <f t="shared" si="0"/>
        <v>0</v>
      </c>
    </row>
    <row r="28" spans="1:9" s="190" customFormat="1" ht="11.25" x14ac:dyDescent="0.2">
      <c r="A28" s="309" t="s">
        <v>409</v>
      </c>
      <c r="B28" s="207"/>
      <c r="C28" s="310"/>
      <c r="D28" s="208" t="s">
        <v>258</v>
      </c>
      <c r="E28" s="209" t="s">
        <v>27</v>
      </c>
      <c r="F28" s="210"/>
      <c r="G28" s="210">
        <v>0</v>
      </c>
      <c r="H28" s="313">
        <f>INDEX(Personnel[],MATCH(E28,Paygrade,0),2)</f>
        <v>136</v>
      </c>
      <c r="I28" s="212">
        <f t="shared" si="0"/>
        <v>0</v>
      </c>
    </row>
    <row r="29" spans="1:9" s="190" customFormat="1" ht="11.25" x14ac:dyDescent="0.2">
      <c r="A29" s="309" t="s">
        <v>409</v>
      </c>
      <c r="B29" s="207"/>
      <c r="C29" s="310"/>
      <c r="D29" s="208" t="s">
        <v>258</v>
      </c>
      <c r="E29" s="209" t="s">
        <v>25</v>
      </c>
      <c r="F29" s="210"/>
      <c r="G29" s="210">
        <v>0</v>
      </c>
      <c r="H29" s="313">
        <f>INDEX(Personnel[],MATCH(E29,Paygrade,0),2)</f>
        <v>154</v>
      </c>
      <c r="I29" s="212">
        <f t="shared" si="0"/>
        <v>0</v>
      </c>
    </row>
    <row r="30" spans="1:9" s="190" customFormat="1" ht="11.25" x14ac:dyDescent="0.2">
      <c r="A30" s="309" t="s">
        <v>409</v>
      </c>
      <c r="B30" s="207"/>
      <c r="C30" s="310"/>
      <c r="D30" s="208" t="s">
        <v>258</v>
      </c>
      <c r="E30" s="209" t="s">
        <v>45</v>
      </c>
      <c r="F30" s="210"/>
      <c r="G30" s="210">
        <v>0</v>
      </c>
      <c r="H30" s="313">
        <f>INDEX(Personnel[],MATCH(E30,Paygrade,0),2)</f>
        <v>35</v>
      </c>
      <c r="I30" s="212">
        <f t="shared" si="0"/>
        <v>0</v>
      </c>
    </row>
    <row r="31" spans="1:9" s="190" customFormat="1" ht="11.25" x14ac:dyDescent="0.2">
      <c r="A31" s="309" t="s">
        <v>409</v>
      </c>
      <c r="B31" s="207"/>
      <c r="C31" s="310"/>
      <c r="D31" s="208" t="s">
        <v>258</v>
      </c>
      <c r="E31" s="209" t="s">
        <v>46</v>
      </c>
      <c r="F31" s="210"/>
      <c r="G31" s="210">
        <v>0</v>
      </c>
      <c r="H31" s="313">
        <f>INDEX(Personnel[],MATCH(E31,Paygrade,0),2)</f>
        <v>38</v>
      </c>
      <c r="I31" s="212">
        <f t="shared" si="0"/>
        <v>0</v>
      </c>
    </row>
    <row r="32" spans="1:9" s="190" customFormat="1" ht="11.25" x14ac:dyDescent="0.2">
      <c r="A32" s="309" t="s">
        <v>409</v>
      </c>
      <c r="B32" s="207"/>
      <c r="C32" s="310"/>
      <c r="D32" s="208" t="s">
        <v>258</v>
      </c>
      <c r="E32" s="209" t="s">
        <v>47</v>
      </c>
      <c r="F32" s="210"/>
      <c r="G32" s="210">
        <v>0</v>
      </c>
      <c r="H32" s="313">
        <f>INDEX(Personnel[],MATCH(E32,Paygrade,0),2)</f>
        <v>44</v>
      </c>
      <c r="I32" s="212">
        <f t="shared" si="0"/>
        <v>0</v>
      </c>
    </row>
    <row r="33" spans="1:18" s="190" customFormat="1" ht="11.25" x14ac:dyDescent="0.2">
      <c r="A33" s="309" t="s">
        <v>409</v>
      </c>
      <c r="B33" s="207"/>
      <c r="C33" s="310"/>
      <c r="D33" s="208" t="s">
        <v>258</v>
      </c>
      <c r="E33" s="209" t="s">
        <v>48</v>
      </c>
      <c r="F33" s="210"/>
      <c r="G33" s="210">
        <v>0</v>
      </c>
      <c r="H33" s="313">
        <f>INDEX(Personnel[],MATCH(E33,Paygrade,0),2)</f>
        <v>47</v>
      </c>
      <c r="I33" s="212">
        <f t="shared" si="0"/>
        <v>0</v>
      </c>
    </row>
    <row r="34" spans="1:18" s="190" customFormat="1" ht="11.25" x14ac:dyDescent="0.2">
      <c r="A34" s="309" t="s">
        <v>409</v>
      </c>
      <c r="B34" s="207"/>
      <c r="C34" s="310"/>
      <c r="D34" s="208" t="s">
        <v>258</v>
      </c>
      <c r="E34" s="209" t="s">
        <v>49</v>
      </c>
      <c r="F34" s="210"/>
      <c r="G34" s="210">
        <v>0</v>
      </c>
      <c r="H34" s="313">
        <f>INDEX(Personnel[],MATCH(E34,Paygrade,0),2)</f>
        <v>53</v>
      </c>
      <c r="I34" s="212">
        <f t="shared" si="0"/>
        <v>0</v>
      </c>
    </row>
    <row r="35" spans="1:18" s="190" customFormat="1" ht="11.25" x14ac:dyDescent="0.2">
      <c r="A35" s="309" t="s">
        <v>409</v>
      </c>
      <c r="B35" s="207"/>
      <c r="C35" s="310"/>
      <c r="D35" s="208" t="s">
        <v>258</v>
      </c>
      <c r="E35" s="209" t="s">
        <v>50</v>
      </c>
      <c r="F35" s="210"/>
      <c r="G35" s="210">
        <v>0</v>
      </c>
      <c r="H35" s="313">
        <f>INDEX(Personnel[],MATCH(E35,Paygrade,0),2)</f>
        <v>61</v>
      </c>
      <c r="I35" s="212">
        <f t="shared" si="0"/>
        <v>0</v>
      </c>
    </row>
    <row r="36" spans="1:18" s="190" customFormat="1" ht="11.25" x14ac:dyDescent="0.2">
      <c r="A36" s="309" t="s">
        <v>409</v>
      </c>
      <c r="B36" s="207"/>
      <c r="C36" s="310"/>
      <c r="D36" s="208" t="s">
        <v>258</v>
      </c>
      <c r="E36" s="209" t="s">
        <v>51</v>
      </c>
      <c r="F36" s="210"/>
      <c r="G36" s="210">
        <v>0</v>
      </c>
      <c r="H36" s="313">
        <f>INDEX(Personnel[],MATCH(E36,Paygrade,0),2)</f>
        <v>62</v>
      </c>
      <c r="I36" s="212">
        <f t="shared" si="0"/>
        <v>0</v>
      </c>
    </row>
    <row r="37" spans="1:18" s="190" customFormat="1" ht="12" thickBot="1" x14ac:dyDescent="0.25">
      <c r="A37" s="213"/>
      <c r="B37" s="214"/>
      <c r="C37" s="214"/>
      <c r="D37" s="215"/>
      <c r="E37" s="216"/>
      <c r="F37" s="216"/>
      <c r="G37" s="217"/>
      <c r="H37" s="218"/>
      <c r="I37" s="219"/>
    </row>
    <row r="38" spans="1:18" s="190" customFormat="1" ht="12" thickBot="1" x14ac:dyDescent="0.25">
      <c r="A38" s="220"/>
      <c r="B38" s="220"/>
      <c r="C38" s="221" t="s">
        <v>194</v>
      </c>
      <c r="D38" s="222"/>
      <c r="E38" s="222"/>
      <c r="F38" s="222"/>
      <c r="G38" s="223"/>
      <c r="H38" s="224"/>
      <c r="I38" s="225">
        <f>SUM(I7:I36)</f>
        <v>0</v>
      </c>
    </row>
    <row r="39" spans="1:18" s="190" customFormat="1" ht="12" thickBot="1" x14ac:dyDescent="0.25">
      <c r="A39" s="220"/>
      <c r="B39" s="220"/>
      <c r="C39" s="226"/>
      <c r="D39" s="226"/>
      <c r="E39" s="226"/>
      <c r="F39" s="226"/>
      <c r="G39" s="227"/>
      <c r="I39" s="227"/>
    </row>
    <row r="40" spans="1:18" s="190" customFormat="1" ht="11.25" x14ac:dyDescent="0.2">
      <c r="A40" s="185" t="s">
        <v>211</v>
      </c>
      <c r="B40" s="187" t="s">
        <v>303</v>
      </c>
      <c r="C40" s="187" t="s">
        <v>241</v>
      </c>
      <c r="D40" s="187" t="s">
        <v>239</v>
      </c>
      <c r="E40" s="187" t="s">
        <v>240</v>
      </c>
      <c r="F40" s="187" t="s">
        <v>320</v>
      </c>
      <c r="G40" s="193" t="s">
        <v>141</v>
      </c>
    </row>
    <row r="41" spans="1:18" s="190" customFormat="1" x14ac:dyDescent="0.2">
      <c r="A41" s="228" t="s">
        <v>244</v>
      </c>
      <c r="B41" s="229"/>
      <c r="C41" s="230">
        <v>0</v>
      </c>
      <c r="D41" s="336">
        <f>INDEX(Vehicle[],MATCH(A41,Vehicle_Type,0),3)</f>
        <v>9.84</v>
      </c>
      <c r="E41" s="230">
        <v>0</v>
      </c>
      <c r="F41" s="337">
        <f>INDEX(Vehicle[],MATCH(A41,Vehicle_Type,0),2)</f>
        <v>0.16</v>
      </c>
      <c r="G41" s="231">
        <f>C41*D41+E41*F41</f>
        <v>0</v>
      </c>
      <c r="M41"/>
      <c r="N41"/>
      <c r="O41"/>
      <c r="P41"/>
      <c r="Q41"/>
      <c r="R41"/>
    </row>
    <row r="42" spans="1:18" s="190" customFormat="1" x14ac:dyDescent="0.2">
      <c r="A42" s="228" t="s">
        <v>242</v>
      </c>
      <c r="B42" s="229"/>
      <c r="C42" s="230">
        <v>0</v>
      </c>
      <c r="D42" s="336">
        <f>INDEX(Vehicle[],MATCH(A42,Vehicle_Type,0),3)</f>
        <v>9.16</v>
      </c>
      <c r="E42" s="230">
        <v>0</v>
      </c>
      <c r="F42" s="337">
        <f>INDEX(Vehicle[],MATCH(A42,Vehicle_Type,0),2)</f>
        <v>0.13</v>
      </c>
      <c r="G42" s="231">
        <f t="shared" ref="G42:G43" si="1">C42*D42+E42*F42</f>
        <v>0</v>
      </c>
      <c r="M42"/>
      <c r="N42"/>
      <c r="O42"/>
      <c r="P42"/>
      <c r="Q42"/>
      <c r="R42"/>
    </row>
    <row r="43" spans="1:18" s="190" customFormat="1" x14ac:dyDescent="0.2">
      <c r="A43" s="228" t="s">
        <v>243</v>
      </c>
      <c r="B43" s="229"/>
      <c r="C43" s="230">
        <v>0</v>
      </c>
      <c r="D43" s="336">
        <f>INDEX(Vehicle[],MATCH(A43,Vehicle_Type,0),3)</f>
        <v>7.35</v>
      </c>
      <c r="E43" s="230">
        <v>0</v>
      </c>
      <c r="F43" s="337">
        <f>INDEX(Vehicle[],MATCH(A43,Vehicle_Type,0),2)</f>
        <v>0.12</v>
      </c>
      <c r="G43" s="231">
        <f t="shared" si="1"/>
        <v>0</v>
      </c>
      <c r="M43"/>
      <c r="N43"/>
      <c r="O43"/>
      <c r="P43"/>
      <c r="Q43"/>
      <c r="R43"/>
    </row>
    <row r="44" spans="1:18" s="190" customFormat="1" ht="13.5" thickBot="1" x14ac:dyDescent="0.25">
      <c r="C44" s="194"/>
      <c r="G44" s="232"/>
      <c r="M44"/>
      <c r="N44"/>
      <c r="O44"/>
      <c r="P44"/>
      <c r="Q44"/>
      <c r="R44"/>
    </row>
    <row r="45" spans="1:18" s="190" customFormat="1" ht="13.5" thickBot="1" x14ac:dyDescent="0.25">
      <c r="C45" s="221" t="s">
        <v>212</v>
      </c>
      <c r="D45" s="222"/>
      <c r="E45" s="222"/>
      <c r="F45" s="233"/>
      <c r="G45" s="234">
        <f>SUM(G41:G43)</f>
        <v>0</v>
      </c>
      <c r="H45" s="235"/>
      <c r="K45" s="191"/>
      <c r="L45" s="191"/>
      <c r="M45"/>
      <c r="N45"/>
      <c r="O45"/>
      <c r="P45"/>
      <c r="Q45"/>
      <c r="R45"/>
    </row>
    <row r="46" spans="1:18" s="190" customFormat="1" ht="13.5" thickBot="1" x14ac:dyDescent="0.25">
      <c r="C46" s="236"/>
      <c r="D46" s="236"/>
      <c r="E46" s="236"/>
      <c r="F46" s="236"/>
      <c r="G46" s="237"/>
      <c r="H46" s="238"/>
      <c r="L46" s="191"/>
      <c r="M46"/>
      <c r="N46"/>
      <c r="O46"/>
      <c r="P46"/>
      <c r="Q46"/>
      <c r="R46"/>
    </row>
    <row r="47" spans="1:18" s="190" customFormat="1" x14ac:dyDescent="0.2">
      <c r="A47" s="185" t="s">
        <v>200</v>
      </c>
      <c r="B47" s="187"/>
      <c r="C47" s="92" t="s">
        <v>201</v>
      </c>
      <c r="D47" s="187" t="s">
        <v>238</v>
      </c>
      <c r="E47" s="187" t="s">
        <v>233</v>
      </c>
      <c r="F47" s="187" t="s">
        <v>234</v>
      </c>
      <c r="G47" s="188" t="s">
        <v>141</v>
      </c>
      <c r="H47" s="189" t="s">
        <v>305</v>
      </c>
      <c r="I47" s="192"/>
      <c r="L47" s="191"/>
      <c r="M47"/>
      <c r="N47"/>
      <c r="O47"/>
      <c r="P47"/>
      <c r="Q47"/>
      <c r="R47"/>
    </row>
    <row r="48" spans="1:18" s="190" customFormat="1" x14ac:dyDescent="0.2">
      <c r="A48" s="239" t="s">
        <v>364</v>
      </c>
      <c r="B48" s="240"/>
      <c r="C48" s="89"/>
      <c r="D48" s="241" t="s">
        <v>8</v>
      </c>
      <c r="E48" s="210">
        <v>0</v>
      </c>
      <c r="F48" s="211">
        <f>INDEX(ADMIN!$A$7:$C$13,MATCH(A48,Air_Type,0),2)</f>
        <v>21111</v>
      </c>
      <c r="G48" s="242">
        <f>E48*F48</f>
        <v>0</v>
      </c>
      <c r="H48" s="243"/>
      <c r="I48" s="244"/>
      <c r="L48" s="191"/>
      <c r="M48"/>
      <c r="N48"/>
      <c r="O48"/>
      <c r="P48"/>
      <c r="Q48"/>
      <c r="R48"/>
    </row>
    <row r="49" spans="1:18" s="190" customFormat="1" x14ac:dyDescent="0.2">
      <c r="A49" s="239" t="s">
        <v>386</v>
      </c>
      <c r="B49" s="245"/>
      <c r="C49" s="89"/>
      <c r="D49" s="246" t="s">
        <v>8</v>
      </c>
      <c r="E49" s="210">
        <v>0</v>
      </c>
      <c r="F49" s="211">
        <f>INDEX(ADMIN!$A$7:$C$13,MATCH(A49,Air_Type,0),2)</f>
        <v>20921</v>
      </c>
      <c r="G49" s="247">
        <f>E49*F49</f>
        <v>0</v>
      </c>
      <c r="H49" s="243"/>
      <c r="I49" s="244"/>
      <c r="L49" s="191"/>
      <c r="M49"/>
      <c r="N49"/>
      <c r="O49"/>
      <c r="P49"/>
      <c r="Q49"/>
      <c r="R49"/>
    </row>
    <row r="50" spans="1:18" s="190" customFormat="1" ht="13.5" thickBot="1" x14ac:dyDescent="0.25">
      <c r="B50" s="245"/>
      <c r="C50" s="194"/>
      <c r="D50" s="248"/>
      <c r="G50" s="232"/>
      <c r="L50" s="191"/>
      <c r="M50"/>
      <c r="N50"/>
      <c r="O50"/>
      <c r="P50"/>
      <c r="Q50"/>
      <c r="R50"/>
    </row>
    <row r="51" spans="1:18" s="190" customFormat="1" ht="13.5" thickBot="1" x14ac:dyDescent="0.25">
      <c r="C51" s="221" t="s">
        <v>202</v>
      </c>
      <c r="D51" s="222"/>
      <c r="E51" s="222"/>
      <c r="F51" s="222"/>
      <c r="G51" s="234">
        <f>SUM(G48:G49)</f>
        <v>0</v>
      </c>
      <c r="H51" s="249"/>
      <c r="L51" s="191"/>
      <c r="M51"/>
      <c r="N51"/>
      <c r="O51"/>
      <c r="P51"/>
      <c r="Q51"/>
      <c r="R51"/>
    </row>
    <row r="52" spans="1:18" s="190" customFormat="1" ht="13.5" thickBot="1" x14ac:dyDescent="0.25">
      <c r="L52" s="191"/>
      <c r="M52"/>
      <c r="N52"/>
      <c r="O52"/>
      <c r="P52"/>
      <c r="Q52"/>
      <c r="R52"/>
    </row>
    <row r="53" spans="1:18" s="190" customFormat="1" x14ac:dyDescent="0.2">
      <c r="A53" s="185" t="s">
        <v>195</v>
      </c>
      <c r="B53" s="186"/>
      <c r="C53" s="88" t="s">
        <v>196</v>
      </c>
      <c r="D53" s="187" t="s">
        <v>238</v>
      </c>
      <c r="E53" s="187" t="s">
        <v>233</v>
      </c>
      <c r="F53" s="187" t="s">
        <v>234</v>
      </c>
      <c r="G53" s="188" t="s">
        <v>141</v>
      </c>
      <c r="H53" s="189" t="s">
        <v>305</v>
      </c>
      <c r="L53" s="191"/>
      <c r="M53" s="191"/>
      <c r="N53" s="191"/>
      <c r="O53" s="191"/>
      <c r="P53" s="191"/>
    </row>
    <row r="54" spans="1:18" s="190" customFormat="1" x14ac:dyDescent="0.2">
      <c r="A54" s="239" t="s">
        <v>362</v>
      </c>
      <c r="B54" s="240"/>
      <c r="C54" s="90"/>
      <c r="D54" s="241" t="str">
        <f>INDEX(Boats[],MATCH(A54,Boat_Type,0),3)</f>
        <v>HOURLY</v>
      </c>
      <c r="E54" s="210">
        <v>0</v>
      </c>
      <c r="F54" s="250">
        <f>INDEX(Boats[],MATCH(A54,Boat_Type,0),2)</f>
        <v>1511</v>
      </c>
      <c r="G54" s="242">
        <f>E54*F54</f>
        <v>0</v>
      </c>
      <c r="H54" s="243"/>
      <c r="L54" s="191"/>
      <c r="M54" s="191"/>
      <c r="N54" s="191"/>
      <c r="O54" s="191"/>
      <c r="P54" s="191"/>
    </row>
    <row r="55" spans="1:18" s="190" customFormat="1" x14ac:dyDescent="0.2">
      <c r="A55" s="239" t="s">
        <v>360</v>
      </c>
      <c r="B55" s="245"/>
      <c r="C55" s="91"/>
      <c r="D55" s="241" t="str">
        <f>INDEX(Boats[],MATCH(A55,Boat_Type,0),3)</f>
        <v>HOURLY</v>
      </c>
      <c r="E55" s="251">
        <v>0</v>
      </c>
      <c r="F55" s="250">
        <f>INDEX(Boats[],MATCH(A55,Boat_Type,0),2)</f>
        <v>3429</v>
      </c>
      <c r="G55" s="242">
        <f>E55*F55</f>
        <v>0</v>
      </c>
      <c r="H55" s="252"/>
      <c r="L55" s="191"/>
      <c r="M55" s="191"/>
      <c r="N55" s="191"/>
      <c r="O55" s="191"/>
      <c r="P55" s="191"/>
    </row>
    <row r="56" spans="1:18" s="190" customFormat="1" ht="13.5" thickBot="1" x14ac:dyDescent="0.25">
      <c r="A56" s="245"/>
      <c r="B56" s="245"/>
      <c r="C56" s="253"/>
      <c r="D56" s="248"/>
      <c r="E56" s="248"/>
      <c r="G56" s="254"/>
      <c r="H56" s="255"/>
      <c r="L56" s="191"/>
      <c r="M56" s="191"/>
      <c r="N56" s="191"/>
      <c r="O56" s="191"/>
      <c r="P56" s="191"/>
    </row>
    <row r="57" spans="1:18" s="190" customFormat="1" ht="12" thickBot="1" x14ac:dyDescent="0.25">
      <c r="C57" s="221" t="s">
        <v>197</v>
      </c>
      <c r="D57" s="222"/>
      <c r="E57" s="222"/>
      <c r="F57" s="222"/>
      <c r="G57" s="234">
        <f>SUM(G54:G55)</f>
        <v>0</v>
      </c>
    </row>
    <row r="58" spans="1:18" s="190" customFormat="1" ht="12" thickBot="1" x14ac:dyDescent="0.25">
      <c r="G58" s="256"/>
    </row>
    <row r="59" spans="1:18" s="190" customFormat="1" ht="11.25" x14ac:dyDescent="0.2">
      <c r="A59" s="185" t="s">
        <v>198</v>
      </c>
      <c r="B59" s="187"/>
      <c r="C59" s="92" t="s">
        <v>304</v>
      </c>
      <c r="D59" s="187" t="s">
        <v>238</v>
      </c>
      <c r="E59" s="187" t="s">
        <v>233</v>
      </c>
      <c r="F59" s="187" t="s">
        <v>234</v>
      </c>
      <c r="G59" s="188" t="s">
        <v>141</v>
      </c>
      <c r="H59" s="189" t="s">
        <v>305</v>
      </c>
    </row>
    <row r="60" spans="1:18" s="190" customFormat="1" ht="11.25" x14ac:dyDescent="0.2">
      <c r="A60" s="239" t="s">
        <v>336</v>
      </c>
      <c r="B60" s="240"/>
      <c r="C60" s="90"/>
      <c r="D60" s="241" t="str">
        <f>INDEX(Cutters[],MATCH(A60,Cutter_Type,0),3)</f>
        <v>HOURLY</v>
      </c>
      <c r="E60" s="210">
        <v>0</v>
      </c>
      <c r="F60" s="250">
        <f>INDEX(Cutters[],MATCH(A60,Cutter_Type,0),2)</f>
        <v>32876</v>
      </c>
      <c r="G60" s="242">
        <f>E60*F60</f>
        <v>0</v>
      </c>
      <c r="H60" s="243"/>
    </row>
    <row r="61" spans="1:18" s="190" customFormat="1" ht="11.25" x14ac:dyDescent="0.2">
      <c r="A61" s="239" t="s">
        <v>347</v>
      </c>
      <c r="B61" s="240"/>
      <c r="C61" s="91"/>
      <c r="D61" s="241" t="str">
        <f>INDEX(Cutters[],MATCH(A61,Cutter_Type,0),3)</f>
        <v>HOURLY</v>
      </c>
      <c r="E61" s="210">
        <v>0</v>
      </c>
      <c r="F61" s="250">
        <f>INDEX(Cutters[],MATCH(A61,Cutter_Type,0),2)</f>
        <v>7787</v>
      </c>
      <c r="G61" s="242">
        <f>E61*F61</f>
        <v>0</v>
      </c>
      <c r="H61" s="252"/>
    </row>
    <row r="62" spans="1:18" s="190" customFormat="1" ht="12" thickBot="1" x14ac:dyDescent="0.25">
      <c r="A62" s="245"/>
      <c r="C62" s="253"/>
      <c r="G62" s="254"/>
      <c r="H62" s="245"/>
    </row>
    <row r="63" spans="1:18" s="190" customFormat="1" ht="12" thickBot="1" x14ac:dyDescent="0.25">
      <c r="C63" s="221" t="s">
        <v>199</v>
      </c>
      <c r="D63" s="222"/>
      <c r="E63" s="222"/>
      <c r="F63" s="222"/>
      <c r="G63" s="234">
        <f>SUM(G60:G61)</f>
        <v>0</v>
      </c>
    </row>
    <row r="64" spans="1:18" s="190" customFormat="1" ht="12" thickBot="1" x14ac:dyDescent="0.25">
      <c r="F64" s="320"/>
    </row>
    <row r="65" spans="1:9" s="190" customFormat="1" ht="11.25" x14ac:dyDescent="0.2">
      <c r="A65" s="185" t="s">
        <v>203</v>
      </c>
      <c r="B65" s="186"/>
      <c r="C65" s="186"/>
      <c r="D65" s="187" t="s">
        <v>238</v>
      </c>
      <c r="E65" s="187" t="s">
        <v>233</v>
      </c>
      <c r="F65" s="319" t="s">
        <v>234</v>
      </c>
      <c r="G65" s="193" t="s">
        <v>141</v>
      </c>
      <c r="H65" s="194"/>
      <c r="I65" s="192"/>
    </row>
    <row r="66" spans="1:9" s="190" customFormat="1" ht="11.25" x14ac:dyDescent="0.2">
      <c r="A66" s="239" t="s">
        <v>115</v>
      </c>
      <c r="B66" s="240"/>
      <c r="C66" s="240"/>
      <c r="D66" s="241" t="str">
        <f>INDEX(Equipment[],MATCH(A66,Equip_List,0),3)</f>
        <v>HOURLY</v>
      </c>
      <c r="E66" s="210">
        <v>0</v>
      </c>
      <c r="F66" s="250">
        <f>INDEX(Equipment[],MATCH(A66,Equip_List,0),2)</f>
        <v>15</v>
      </c>
      <c r="G66" s="231">
        <f>E66*F66</f>
        <v>0</v>
      </c>
      <c r="H66" s="217"/>
      <c r="I66" s="244"/>
    </row>
    <row r="67" spans="1:9" s="190" customFormat="1" ht="11.25" x14ac:dyDescent="0.2">
      <c r="A67" s="239" t="s">
        <v>105</v>
      </c>
      <c r="B67" s="240"/>
      <c r="C67" s="240"/>
      <c r="D67" s="241" t="str">
        <f>INDEX(Equipment[],MATCH(A67,Equip_List,0),3)</f>
        <v>HOURLY</v>
      </c>
      <c r="E67" s="210">
        <v>0</v>
      </c>
      <c r="F67" s="250">
        <f>INDEX(Equipment[],MATCH(A67,Equip_List,0),2)</f>
        <v>13</v>
      </c>
      <c r="G67" s="231">
        <f>E67*F67</f>
        <v>0</v>
      </c>
      <c r="H67" s="217"/>
      <c r="I67" s="244"/>
    </row>
    <row r="68" spans="1:9" s="190" customFormat="1" ht="11.25" x14ac:dyDescent="0.2">
      <c r="A68" s="239" t="s">
        <v>80</v>
      </c>
      <c r="B68" s="240"/>
      <c r="C68" s="245"/>
      <c r="D68" s="241" t="str">
        <f>INDEX(Equipment[],MATCH(A68,Equip_List,0),3)</f>
        <v>HOURLY</v>
      </c>
      <c r="E68" s="210">
        <v>0</v>
      </c>
      <c r="F68" s="250">
        <f>INDEX(Equipment[],MATCH(A68,Equip_List,0),2)</f>
        <v>296</v>
      </c>
      <c r="G68" s="231">
        <f>E68*F68</f>
        <v>0</v>
      </c>
      <c r="H68" s="217"/>
      <c r="I68" s="244"/>
    </row>
    <row r="69" spans="1:9" s="190" customFormat="1" ht="12" thickBot="1" x14ac:dyDescent="0.25">
      <c r="A69" s="245"/>
      <c r="C69" s="253"/>
      <c r="G69" s="254"/>
    </row>
    <row r="70" spans="1:9" s="190" customFormat="1" ht="12" thickBot="1" x14ac:dyDescent="0.25">
      <c r="C70" s="221" t="s">
        <v>204</v>
      </c>
      <c r="D70" s="222"/>
      <c r="E70" s="222"/>
      <c r="F70" s="222"/>
      <c r="G70" s="234">
        <f>SUM(G66:G68)</f>
        <v>0</v>
      </c>
      <c r="H70" s="249"/>
    </row>
    <row r="71" spans="1:9" s="190" customFormat="1" ht="12" thickBot="1" x14ac:dyDescent="0.25">
      <c r="C71" s="226"/>
      <c r="D71" s="226"/>
      <c r="E71" s="226"/>
      <c r="F71" s="249"/>
      <c r="G71" s="249"/>
    </row>
    <row r="72" spans="1:9" s="190" customFormat="1" ht="11.25" x14ac:dyDescent="0.2">
      <c r="A72" s="185" t="s">
        <v>205</v>
      </c>
      <c r="B72" s="186"/>
      <c r="C72" s="257" t="s">
        <v>206</v>
      </c>
      <c r="D72" s="258"/>
      <c r="E72" s="186"/>
      <c r="F72" s="187" t="s">
        <v>207</v>
      </c>
      <c r="G72" s="193" t="s">
        <v>208</v>
      </c>
    </row>
    <row r="73" spans="1:9" s="190" customFormat="1" ht="11.25" x14ac:dyDescent="0.2">
      <c r="A73" s="239" t="s">
        <v>209</v>
      </c>
      <c r="B73" s="259"/>
      <c r="C73" s="260"/>
      <c r="D73" s="261"/>
      <c r="E73" s="262"/>
      <c r="F73" s="430"/>
      <c r="G73" s="263"/>
    </row>
    <row r="74" spans="1:9" s="190" customFormat="1" ht="12" thickBot="1" x14ac:dyDescent="0.25">
      <c r="C74" s="248"/>
      <c r="G74" s="256"/>
    </row>
    <row r="75" spans="1:9" s="190" customFormat="1" ht="12" thickBot="1" x14ac:dyDescent="0.25">
      <c r="C75" s="221" t="s">
        <v>210</v>
      </c>
      <c r="D75" s="222"/>
      <c r="E75" s="222"/>
      <c r="F75" s="222"/>
      <c r="G75" s="234">
        <f>SUM(G73:G73)</f>
        <v>0</v>
      </c>
    </row>
    <row r="76" spans="1:9" s="190" customFormat="1" ht="12" thickBot="1" x14ac:dyDescent="0.25"/>
    <row r="77" spans="1:9" s="190" customFormat="1" ht="11.25" x14ac:dyDescent="0.2">
      <c r="A77" s="185" t="s">
        <v>213</v>
      </c>
      <c r="B77" s="186"/>
      <c r="C77" s="257" t="s">
        <v>214</v>
      </c>
      <c r="D77" s="258"/>
      <c r="E77" s="186"/>
      <c r="F77" s="186"/>
      <c r="G77" s="264" t="s">
        <v>215</v>
      </c>
    </row>
    <row r="78" spans="1:9" s="190" customFormat="1" ht="11.25" x14ac:dyDescent="0.2">
      <c r="A78" s="239"/>
      <c r="B78" s="240"/>
      <c r="C78" s="428"/>
      <c r="D78" s="429"/>
      <c r="E78" s="326"/>
      <c r="F78" s="259"/>
      <c r="G78" s="263"/>
    </row>
    <row r="79" spans="1:9" s="190" customFormat="1" ht="11.25" x14ac:dyDescent="0.2">
      <c r="A79" s="239"/>
      <c r="B79" s="240"/>
      <c r="C79" s="265"/>
      <c r="D79" s="261"/>
      <c r="E79" s="326"/>
      <c r="F79" s="259"/>
      <c r="G79" s="263"/>
    </row>
    <row r="80" spans="1:9" s="190" customFormat="1" ht="11.25" x14ac:dyDescent="0.2">
      <c r="A80" s="239"/>
      <c r="B80" s="240"/>
      <c r="C80" s="265"/>
      <c r="D80" s="261"/>
      <c r="E80" s="326"/>
      <c r="F80" s="259"/>
      <c r="G80" s="263"/>
    </row>
    <row r="81" spans="1:7" s="190" customFormat="1" ht="12" thickBot="1" x14ac:dyDescent="0.25">
      <c r="G81" s="256"/>
    </row>
    <row r="82" spans="1:7" s="190" customFormat="1" ht="12" thickBot="1" x14ac:dyDescent="0.25">
      <c r="C82" s="221" t="s">
        <v>216</v>
      </c>
      <c r="D82" s="222"/>
      <c r="E82" s="222"/>
      <c r="F82" s="222"/>
      <c r="G82" s="266">
        <f>SUM(G78:G80)</f>
        <v>0</v>
      </c>
    </row>
    <row r="83" spans="1:7" s="190" customFormat="1" ht="12" thickBot="1" x14ac:dyDescent="0.25">
      <c r="G83" s="244"/>
    </row>
    <row r="84" spans="1:7" s="190" customFormat="1" ht="11.25" x14ac:dyDescent="0.2">
      <c r="A84" s="185" t="s">
        <v>323</v>
      </c>
      <c r="B84" s="186"/>
      <c r="C84" s="257" t="s">
        <v>217</v>
      </c>
      <c r="D84" s="258"/>
      <c r="E84" s="257" t="s">
        <v>218</v>
      </c>
      <c r="F84" s="258"/>
      <c r="G84" s="193" t="s">
        <v>215</v>
      </c>
    </row>
    <row r="85" spans="1:7" s="190" customFormat="1" ht="11.25" x14ac:dyDescent="0.2">
      <c r="A85" s="239"/>
      <c r="B85" s="259"/>
      <c r="C85" s="426"/>
      <c r="D85" s="427"/>
      <c r="E85" s="267"/>
      <c r="F85" s="268"/>
      <c r="G85" s="263"/>
    </row>
    <row r="86" spans="1:7" s="190" customFormat="1" ht="11.25" x14ac:dyDescent="0.2">
      <c r="A86" s="239"/>
      <c r="B86" s="259"/>
      <c r="C86" s="265"/>
      <c r="D86" s="261"/>
      <c r="E86" s="267"/>
      <c r="F86" s="268"/>
      <c r="G86" s="263"/>
    </row>
    <row r="87" spans="1:7" s="190" customFormat="1" ht="11.25" x14ac:dyDescent="0.2">
      <c r="A87" s="239"/>
      <c r="B87" s="259"/>
      <c r="C87" s="265"/>
      <c r="D87" s="261"/>
      <c r="E87" s="267"/>
      <c r="F87" s="268"/>
      <c r="G87" s="263"/>
    </row>
    <row r="88" spans="1:7" s="190" customFormat="1" ht="12" thickBot="1" x14ac:dyDescent="0.25">
      <c r="G88" s="256"/>
    </row>
    <row r="89" spans="1:7" s="190" customFormat="1" ht="12" thickBot="1" x14ac:dyDescent="0.25">
      <c r="C89" s="221" t="s">
        <v>219</v>
      </c>
      <c r="D89" s="222"/>
      <c r="E89" s="222"/>
      <c r="F89" s="222"/>
      <c r="G89" s="234">
        <f>SUM(G85:G87)</f>
        <v>0</v>
      </c>
    </row>
    <row r="90" spans="1:7" s="190" customFormat="1" ht="12" thickBot="1" x14ac:dyDescent="0.25">
      <c r="B90" s="305"/>
      <c r="C90" s="226"/>
      <c r="D90" s="226"/>
      <c r="E90" s="322"/>
      <c r="F90" s="226"/>
      <c r="G90" s="249"/>
    </row>
    <row r="91" spans="1:7" s="190" customFormat="1" ht="11.25" x14ac:dyDescent="0.2">
      <c r="A91" s="424" t="s">
        <v>321</v>
      </c>
      <c r="B91" s="186"/>
      <c r="C91" s="257" t="s">
        <v>214</v>
      </c>
      <c r="D91" s="258"/>
      <c r="E91" s="321"/>
      <c r="F91" s="186"/>
      <c r="G91" s="264" t="s">
        <v>215</v>
      </c>
    </row>
    <row r="92" spans="1:7" s="190" customFormat="1" ht="11.25" x14ac:dyDescent="0.2">
      <c r="A92" s="308"/>
      <c r="B92" s="304"/>
      <c r="C92" s="428"/>
      <c r="D92" s="429"/>
      <c r="E92" s="323"/>
      <c r="F92" s="259"/>
      <c r="G92" s="263"/>
    </row>
    <row r="93" spans="1:7" s="190" customFormat="1" ht="11.25" x14ac:dyDescent="0.2">
      <c r="A93" s="307"/>
      <c r="B93" s="240"/>
      <c r="C93" s="428"/>
      <c r="D93" s="429"/>
      <c r="E93" s="323"/>
      <c r="F93" s="259"/>
      <c r="G93" s="263"/>
    </row>
    <row r="94" spans="1:7" s="190" customFormat="1" ht="11.25" x14ac:dyDescent="0.2">
      <c r="A94" s="306"/>
      <c r="B94" s="240"/>
      <c r="C94" s="428"/>
      <c r="D94" s="429"/>
      <c r="E94" s="323"/>
      <c r="F94" s="259"/>
      <c r="G94" s="263"/>
    </row>
    <row r="95" spans="1:7" s="190" customFormat="1" ht="12" thickBot="1" x14ac:dyDescent="0.25">
      <c r="A95" s="194"/>
      <c r="G95" s="256"/>
    </row>
    <row r="96" spans="1:7" s="190" customFormat="1" ht="12" thickBot="1" x14ac:dyDescent="0.25">
      <c r="A96" s="194"/>
      <c r="C96" s="221" t="s">
        <v>220</v>
      </c>
      <c r="D96" s="222"/>
      <c r="E96" s="222"/>
      <c r="F96" s="222"/>
      <c r="G96" s="266">
        <f>SUM(G92:G94)</f>
        <v>0</v>
      </c>
    </row>
    <row r="97" spans="1:17" s="190" customFormat="1" ht="12" thickBot="1" x14ac:dyDescent="0.25">
      <c r="A97" s="194"/>
      <c r="C97" s="226"/>
      <c r="D97" s="226"/>
      <c r="E97" s="226"/>
      <c r="F97" s="226"/>
      <c r="G97" s="270"/>
    </row>
    <row r="98" spans="1:17" s="190" customFormat="1" ht="11.25" x14ac:dyDescent="0.2">
      <c r="A98" s="425" t="s">
        <v>322</v>
      </c>
      <c r="B98" s="186"/>
      <c r="C98" s="257" t="s">
        <v>214</v>
      </c>
      <c r="D98" s="258"/>
      <c r="E98" s="269"/>
      <c r="F98" s="269"/>
      <c r="G98" s="264" t="s">
        <v>215</v>
      </c>
    </row>
    <row r="99" spans="1:17" s="190" customFormat="1" ht="11.25" x14ac:dyDescent="0.2">
      <c r="A99" s="239"/>
      <c r="B99" s="240"/>
      <c r="C99" s="428"/>
      <c r="D99" s="429"/>
      <c r="E99" s="326"/>
      <c r="F99" s="259"/>
      <c r="G99" s="263"/>
    </row>
    <row r="100" spans="1:17" s="190" customFormat="1" ht="11.25" x14ac:dyDescent="0.2">
      <c r="A100" s="239"/>
      <c r="B100" s="240"/>
      <c r="C100" s="428"/>
      <c r="D100" s="429"/>
      <c r="E100" s="326"/>
      <c r="F100" s="259"/>
      <c r="G100" s="263"/>
    </row>
    <row r="101" spans="1:17" s="190" customFormat="1" ht="11.25" x14ac:dyDescent="0.2">
      <c r="A101" s="239"/>
      <c r="B101" s="245"/>
      <c r="C101" s="428"/>
      <c r="D101" s="429"/>
      <c r="E101" s="326"/>
      <c r="F101" s="327"/>
      <c r="G101" s="271"/>
    </row>
    <row r="102" spans="1:17" s="190" customFormat="1" ht="12" thickBot="1" x14ac:dyDescent="0.25">
      <c r="B102" s="245"/>
      <c r="F102" s="248"/>
      <c r="G102" s="272"/>
    </row>
    <row r="103" spans="1:17" s="190" customFormat="1" ht="12" thickBot="1" x14ac:dyDescent="0.25">
      <c r="C103" s="221" t="s">
        <v>221</v>
      </c>
      <c r="D103" s="222"/>
      <c r="E103" s="222"/>
      <c r="F103" s="222"/>
      <c r="G103" s="266">
        <f>SUM(G99:G101)</f>
        <v>0</v>
      </c>
    </row>
    <row r="104" spans="1:17" s="190" customFormat="1" ht="12" thickBot="1" x14ac:dyDescent="0.25">
      <c r="G104" s="244"/>
    </row>
    <row r="105" spans="1:17" s="190" customFormat="1" ht="11.25" x14ac:dyDescent="0.2">
      <c r="A105" s="185" t="s">
        <v>222</v>
      </c>
      <c r="B105" s="273"/>
      <c r="C105" s="257" t="s">
        <v>214</v>
      </c>
      <c r="D105" s="258"/>
      <c r="E105" s="269"/>
      <c r="F105" s="269"/>
      <c r="G105" s="264" t="s">
        <v>215</v>
      </c>
    </row>
    <row r="106" spans="1:17" s="190" customFormat="1" ht="11.25" x14ac:dyDescent="0.2">
      <c r="A106" s="239"/>
      <c r="B106" s="240"/>
      <c r="C106" s="428"/>
      <c r="D106" s="429"/>
      <c r="E106" s="326"/>
      <c r="F106" s="259"/>
      <c r="G106" s="263"/>
    </row>
    <row r="107" spans="1:17" s="190" customFormat="1" ht="11.25" x14ac:dyDescent="0.2">
      <c r="A107" s="239"/>
      <c r="B107" s="240"/>
      <c r="C107" s="428"/>
      <c r="D107" s="429"/>
      <c r="E107" s="326"/>
      <c r="F107" s="259"/>
      <c r="G107" s="263"/>
    </row>
    <row r="108" spans="1:17" s="190" customFormat="1" ht="11.25" x14ac:dyDescent="0.2">
      <c r="A108" s="239"/>
      <c r="B108" s="240"/>
      <c r="C108" s="428"/>
      <c r="D108" s="429"/>
      <c r="E108" s="326"/>
      <c r="F108" s="259"/>
      <c r="G108" s="271"/>
    </row>
    <row r="109" spans="1:17" s="190" customFormat="1" ht="12" thickBot="1" x14ac:dyDescent="0.25">
      <c r="C109" s="226"/>
      <c r="D109" s="226"/>
      <c r="E109" s="226"/>
      <c r="F109" s="226"/>
      <c r="G109" s="275"/>
    </row>
    <row r="110" spans="1:17" s="190" customFormat="1" ht="13.5" thickBot="1" x14ac:dyDescent="0.25">
      <c r="C110" s="221" t="s">
        <v>223</v>
      </c>
      <c r="D110" s="222"/>
      <c r="E110" s="222"/>
      <c r="F110" s="222"/>
      <c r="G110" s="266">
        <f>SUM(G106:G108)</f>
        <v>0</v>
      </c>
      <c r="K110" s="198"/>
      <c r="L110" s="198"/>
      <c r="M110" s="198"/>
      <c r="N110" s="198"/>
      <c r="O110" s="198"/>
      <c r="P110" s="198"/>
      <c r="Q110" s="198"/>
    </row>
    <row r="111" spans="1:17" s="198" customFormat="1" ht="13.5" thickBot="1" x14ac:dyDescent="0.25">
      <c r="B111" s="276"/>
      <c r="E111" s="277"/>
      <c r="G111" s="277"/>
      <c r="K111" s="190"/>
      <c r="L111" s="190"/>
      <c r="M111" s="190"/>
      <c r="N111" s="190"/>
      <c r="O111" s="190"/>
      <c r="P111" s="190"/>
      <c r="Q111" s="190"/>
    </row>
    <row r="112" spans="1:17" s="190" customFormat="1" ht="11.25" x14ac:dyDescent="0.2">
      <c r="A112" s="185" t="s">
        <v>224</v>
      </c>
      <c r="B112" s="186"/>
      <c r="C112" s="257" t="s">
        <v>214</v>
      </c>
      <c r="D112" s="258"/>
      <c r="E112" s="269"/>
      <c r="F112" s="269"/>
      <c r="G112" s="264" t="s">
        <v>215</v>
      </c>
    </row>
    <row r="113" spans="1:17" s="190" customFormat="1" ht="11.25" x14ac:dyDescent="0.2">
      <c r="A113" s="239"/>
      <c r="B113" s="240"/>
      <c r="C113" s="428"/>
      <c r="D113" s="429"/>
      <c r="E113" s="326"/>
      <c r="F113" s="259"/>
      <c r="G113" s="263"/>
    </row>
    <row r="114" spans="1:17" s="190" customFormat="1" ht="11.25" x14ac:dyDescent="0.2">
      <c r="A114" s="239"/>
      <c r="B114" s="240"/>
      <c r="C114" s="428"/>
      <c r="D114" s="429"/>
      <c r="E114" s="326"/>
      <c r="F114" s="259"/>
      <c r="G114" s="263"/>
    </row>
    <row r="115" spans="1:17" s="190" customFormat="1" x14ac:dyDescent="0.2">
      <c r="A115" s="239"/>
      <c r="B115" s="240"/>
      <c r="C115" s="428"/>
      <c r="D115" s="429"/>
      <c r="E115" s="326"/>
      <c r="F115" s="259"/>
      <c r="G115" s="263"/>
      <c r="I115"/>
      <c r="J115"/>
      <c r="K115"/>
    </row>
    <row r="116" spans="1:17" s="190" customFormat="1" ht="13.5" thickBot="1" x14ac:dyDescent="0.25">
      <c r="D116" s="248"/>
      <c r="G116" s="256"/>
      <c r="I116"/>
      <c r="J116"/>
      <c r="K116"/>
    </row>
    <row r="117" spans="1:17" s="190" customFormat="1" ht="13.5" thickBot="1" x14ac:dyDescent="0.25">
      <c r="C117" s="221" t="s">
        <v>225</v>
      </c>
      <c r="D117" s="222"/>
      <c r="E117" s="222"/>
      <c r="F117" s="222"/>
      <c r="G117" s="266">
        <f>SUM(G113:G115)</f>
        <v>0</v>
      </c>
      <c r="I117"/>
      <c r="J117"/>
      <c r="K117"/>
    </row>
    <row r="118" spans="1:17" s="190" customFormat="1" ht="13.5" thickBot="1" x14ac:dyDescent="0.25">
      <c r="G118" s="244"/>
      <c r="I118"/>
      <c r="J118"/>
      <c r="K118"/>
    </row>
    <row r="119" spans="1:17" s="190" customFormat="1" x14ac:dyDescent="0.2">
      <c r="A119" s="185" t="s">
        <v>226</v>
      </c>
      <c r="B119" s="186"/>
      <c r="C119" s="257" t="s">
        <v>227</v>
      </c>
      <c r="D119" s="257"/>
      <c r="E119" s="328"/>
      <c r="F119" s="274"/>
      <c r="G119" s="264" t="s">
        <v>215</v>
      </c>
      <c r="I119"/>
      <c r="J119"/>
      <c r="K119"/>
    </row>
    <row r="120" spans="1:17" s="190" customFormat="1" x14ac:dyDescent="0.2">
      <c r="A120" s="239"/>
      <c r="B120" s="240"/>
      <c r="C120" s="428"/>
      <c r="D120" s="429"/>
      <c r="E120" s="325"/>
      <c r="F120" s="324"/>
      <c r="G120" s="263"/>
      <c r="I120"/>
      <c r="J120"/>
      <c r="K120"/>
    </row>
    <row r="121" spans="1:17" s="190" customFormat="1" x14ac:dyDescent="0.2">
      <c r="A121" s="239"/>
      <c r="B121" s="240"/>
      <c r="C121" s="428"/>
      <c r="D121" s="429"/>
      <c r="E121" s="325"/>
      <c r="F121" s="324"/>
      <c r="G121" s="263"/>
      <c r="I121"/>
      <c r="J121"/>
      <c r="K121"/>
    </row>
    <row r="122" spans="1:17" s="190" customFormat="1" ht="11.25" x14ac:dyDescent="0.2">
      <c r="A122" s="239"/>
      <c r="B122" s="240"/>
      <c r="C122" s="428"/>
      <c r="D122" s="429"/>
      <c r="E122" s="325"/>
      <c r="F122" s="324"/>
      <c r="G122" s="271"/>
    </row>
    <row r="123" spans="1:17" s="190" customFormat="1" ht="13.5" thickBot="1" x14ac:dyDescent="0.25">
      <c r="G123" s="272"/>
      <c r="K123" s="198"/>
      <c r="L123" s="198"/>
      <c r="M123" s="198"/>
      <c r="N123" s="198"/>
      <c r="O123" s="198"/>
      <c r="P123" s="198"/>
      <c r="Q123" s="198"/>
    </row>
    <row r="124" spans="1:17" s="198" customFormat="1" ht="13.5" thickBot="1" x14ac:dyDescent="0.25">
      <c r="A124" s="190"/>
      <c r="B124" s="190"/>
      <c r="C124" s="221" t="s">
        <v>228</v>
      </c>
      <c r="D124" s="222"/>
      <c r="E124" s="222"/>
      <c r="F124" s="222"/>
      <c r="G124" s="266">
        <f>SUM(G120:G122)</f>
        <v>0</v>
      </c>
      <c r="H124" s="278" t="s">
        <v>298</v>
      </c>
      <c r="I124" s="279"/>
    </row>
    <row r="125" spans="1:17" s="198" customFormat="1" ht="13.5" thickBot="1" x14ac:dyDescent="0.25">
      <c r="A125" s="276"/>
      <c r="B125" s="276"/>
      <c r="C125" s="277"/>
      <c r="H125" s="285">
        <f ca="1">NOW()</f>
        <v>45048.44266724537</v>
      </c>
      <c r="I125" s="279"/>
    </row>
    <row r="126" spans="1:17" s="198" customFormat="1" ht="13.5" customHeight="1" thickBot="1" x14ac:dyDescent="0.25">
      <c r="A126" s="276"/>
      <c r="B126" s="280" t="s">
        <v>229</v>
      </c>
      <c r="C126" s="281"/>
      <c r="D126" s="282"/>
      <c r="E126" s="283"/>
      <c r="F126" s="283"/>
      <c r="G126" s="284">
        <f>I38+G57+G63+G51+G70+G75+G45+G82+G89+G96+G103+G110+G117+G124</f>
        <v>0</v>
      </c>
      <c r="H126" s="197"/>
      <c r="K126" s="286"/>
      <c r="L126" s="286"/>
      <c r="M126" s="286"/>
      <c r="N126" s="286"/>
      <c r="O126" s="286"/>
      <c r="P126" s="286"/>
      <c r="Q126" s="286"/>
    </row>
    <row r="127" spans="1:17" s="286" customFormat="1" ht="23.25" x14ac:dyDescent="0.2">
      <c r="A127" s="198"/>
      <c r="B127" s="276"/>
      <c r="C127" s="198"/>
      <c r="D127" s="198"/>
      <c r="E127" s="277"/>
      <c r="F127" s="198"/>
      <c r="G127" s="277"/>
      <c r="H127" s="290"/>
      <c r="I127" s="289"/>
      <c r="K127" s="198"/>
      <c r="L127" s="198"/>
      <c r="M127" s="198"/>
      <c r="N127" s="198"/>
      <c r="O127" s="198"/>
      <c r="P127" s="198"/>
      <c r="Q127" s="198"/>
    </row>
    <row r="128" spans="1:17" s="198" customFormat="1" ht="12" customHeight="1" x14ac:dyDescent="0.2">
      <c r="A128" s="287" t="s">
        <v>230</v>
      </c>
      <c r="B128" s="287"/>
      <c r="C128" s="288"/>
      <c r="D128" s="289"/>
      <c r="E128" s="288"/>
      <c r="F128" s="289"/>
      <c r="G128" s="288"/>
      <c r="H128" s="197"/>
    </row>
    <row r="129" customFormat="1" x14ac:dyDescent="0.2"/>
    <row r="130" customFormat="1" x14ac:dyDescent="0.2"/>
    <row r="131" customFormat="1" x14ac:dyDescent="0.2"/>
    <row r="132" customFormat="1" x14ac:dyDescent="0.2"/>
    <row r="133" customFormat="1" x14ac:dyDescent="0.2"/>
    <row r="134" customFormat="1" x14ac:dyDescent="0.2"/>
    <row r="135" customFormat="1" x14ac:dyDescent="0.2"/>
    <row r="136" customFormat="1" x14ac:dyDescent="0.2"/>
    <row r="137" customFormat="1" x14ac:dyDescent="0.2"/>
    <row r="138" customFormat="1" x14ac:dyDescent="0.2"/>
    <row r="139" customFormat="1" x14ac:dyDescent="0.2"/>
    <row r="140" customFormat="1" x14ac:dyDescent="0.2"/>
    <row r="141" customFormat="1" x14ac:dyDescent="0.2"/>
    <row r="142" customFormat="1" x14ac:dyDescent="0.2"/>
    <row r="143" customFormat="1" x14ac:dyDescent="0.2"/>
    <row r="144" customFormat="1" x14ac:dyDescent="0.2"/>
    <row r="145" customFormat="1" x14ac:dyDescent="0.2"/>
    <row r="146" customFormat="1" x14ac:dyDescent="0.2"/>
    <row r="147" customFormat="1" x14ac:dyDescent="0.2"/>
    <row r="148" customFormat="1" x14ac:dyDescent="0.2"/>
    <row r="149" customFormat="1" x14ac:dyDescent="0.2"/>
    <row r="150" customFormat="1" x14ac:dyDescent="0.2"/>
    <row r="151" customFormat="1" x14ac:dyDescent="0.2"/>
    <row r="152" customFormat="1" x14ac:dyDescent="0.2"/>
    <row r="153" customFormat="1" x14ac:dyDescent="0.2"/>
    <row r="154" customFormat="1" x14ac:dyDescent="0.2"/>
    <row r="155" customFormat="1" x14ac:dyDescent="0.2"/>
    <row r="156" customFormat="1" x14ac:dyDescent="0.2"/>
    <row r="157" customFormat="1" x14ac:dyDescent="0.2"/>
    <row r="158" customFormat="1" x14ac:dyDescent="0.2"/>
    <row r="159" customFormat="1" x14ac:dyDescent="0.2"/>
    <row r="160" customFormat="1" x14ac:dyDescent="0.2"/>
    <row r="161" customFormat="1" x14ac:dyDescent="0.2"/>
    <row r="162" customFormat="1" x14ac:dyDescent="0.2"/>
    <row r="163" customFormat="1" x14ac:dyDescent="0.2"/>
    <row r="164" customFormat="1" x14ac:dyDescent="0.2"/>
    <row r="165" customFormat="1" x14ac:dyDescent="0.2"/>
    <row r="166" customFormat="1" x14ac:dyDescent="0.2"/>
    <row r="167" customFormat="1" x14ac:dyDescent="0.2"/>
    <row r="168" customFormat="1" x14ac:dyDescent="0.2"/>
    <row r="169" customFormat="1" x14ac:dyDescent="0.2"/>
    <row r="170" customFormat="1" x14ac:dyDescent="0.2"/>
    <row r="171" customFormat="1" x14ac:dyDescent="0.2"/>
    <row r="172" customFormat="1" x14ac:dyDescent="0.2"/>
    <row r="173" customFormat="1" x14ac:dyDescent="0.2"/>
    <row r="174" customFormat="1" x14ac:dyDescent="0.2"/>
    <row r="175" customFormat="1" x14ac:dyDescent="0.2"/>
    <row r="176" customFormat="1" x14ac:dyDescent="0.2"/>
    <row r="177" customFormat="1" x14ac:dyDescent="0.2"/>
    <row r="178" customFormat="1" x14ac:dyDescent="0.2"/>
    <row r="179" customFormat="1" x14ac:dyDescent="0.2"/>
    <row r="180" customFormat="1" x14ac:dyDescent="0.2"/>
    <row r="181" customFormat="1" x14ac:dyDescent="0.2"/>
    <row r="182" customFormat="1" x14ac:dyDescent="0.2"/>
    <row r="183" customFormat="1" ht="11.25" customHeight="1" x14ac:dyDescent="0.2"/>
    <row r="184" customFormat="1" x14ac:dyDescent="0.2"/>
    <row r="185" customFormat="1" x14ac:dyDescent="0.2"/>
    <row r="186" customFormat="1" x14ac:dyDescent="0.2"/>
    <row r="187" customFormat="1" x14ac:dyDescent="0.2"/>
    <row r="188" customFormat="1" x14ac:dyDescent="0.2"/>
    <row r="189" customFormat="1" x14ac:dyDescent="0.2"/>
    <row r="190" customFormat="1" x14ac:dyDescent="0.2"/>
    <row r="191" customFormat="1" x14ac:dyDescent="0.2"/>
    <row r="192" customFormat="1" x14ac:dyDescent="0.2"/>
    <row r="193" customFormat="1" x14ac:dyDescent="0.2"/>
    <row r="194" customFormat="1" x14ac:dyDescent="0.2"/>
    <row r="195" customFormat="1" x14ac:dyDescent="0.2"/>
    <row r="196" customFormat="1" x14ac:dyDescent="0.2"/>
    <row r="197" customFormat="1" x14ac:dyDescent="0.2"/>
    <row r="198" customFormat="1" x14ac:dyDescent="0.2"/>
    <row r="199" customFormat="1" x14ac:dyDescent="0.2"/>
    <row r="200" customFormat="1" x14ac:dyDescent="0.2"/>
    <row r="201" customFormat="1" x14ac:dyDescent="0.2"/>
    <row r="202" customFormat="1" x14ac:dyDescent="0.2"/>
    <row r="203" customFormat="1" x14ac:dyDescent="0.2"/>
    <row r="204" customFormat="1" x14ac:dyDescent="0.2"/>
    <row r="205" customFormat="1" x14ac:dyDescent="0.2"/>
    <row r="206" customFormat="1" x14ac:dyDescent="0.2"/>
    <row r="207" customFormat="1" x14ac:dyDescent="0.2"/>
    <row r="208" customFormat="1" x14ac:dyDescent="0.2"/>
    <row r="209" customFormat="1" x14ac:dyDescent="0.2"/>
    <row r="210" customFormat="1" x14ac:dyDescent="0.2"/>
    <row r="211" customFormat="1" x14ac:dyDescent="0.2"/>
    <row r="212" customFormat="1" x14ac:dyDescent="0.2"/>
    <row r="213" customFormat="1" x14ac:dyDescent="0.2"/>
    <row r="214" customFormat="1" x14ac:dyDescent="0.2"/>
    <row r="215" customFormat="1" x14ac:dyDescent="0.2"/>
    <row r="216" customFormat="1" x14ac:dyDescent="0.2"/>
    <row r="217" customFormat="1" x14ac:dyDescent="0.2"/>
    <row r="218" customFormat="1" x14ac:dyDescent="0.2"/>
    <row r="219" customFormat="1" x14ac:dyDescent="0.2"/>
    <row r="220" customFormat="1" x14ac:dyDescent="0.2"/>
    <row r="221" customFormat="1" x14ac:dyDescent="0.2"/>
    <row r="222" customFormat="1" x14ac:dyDescent="0.2"/>
    <row r="223" customFormat="1" x14ac:dyDescent="0.2"/>
    <row r="224" customFormat="1" x14ac:dyDescent="0.2"/>
    <row r="225" customFormat="1" x14ac:dyDescent="0.2"/>
    <row r="226" customFormat="1" x14ac:dyDescent="0.2"/>
    <row r="227" customFormat="1" x14ac:dyDescent="0.2"/>
    <row r="228" customFormat="1" x14ac:dyDescent="0.2"/>
    <row r="229" customFormat="1" x14ac:dyDescent="0.2"/>
    <row r="230" customFormat="1" x14ac:dyDescent="0.2"/>
    <row r="231" customFormat="1" x14ac:dyDescent="0.2"/>
    <row r="232" customFormat="1" x14ac:dyDescent="0.2"/>
    <row r="233" customFormat="1" x14ac:dyDescent="0.2"/>
    <row r="234" customFormat="1" x14ac:dyDescent="0.2"/>
    <row r="235" customFormat="1" x14ac:dyDescent="0.2"/>
    <row r="236" customFormat="1" x14ac:dyDescent="0.2"/>
    <row r="237" customFormat="1" x14ac:dyDescent="0.2"/>
    <row r="238" customFormat="1" x14ac:dyDescent="0.2"/>
    <row r="239" customFormat="1" x14ac:dyDescent="0.2"/>
    <row r="240" customFormat="1" x14ac:dyDescent="0.2"/>
    <row r="241" customFormat="1" x14ac:dyDescent="0.2"/>
    <row r="242" customFormat="1" x14ac:dyDescent="0.2"/>
    <row r="243" customFormat="1" x14ac:dyDescent="0.2"/>
    <row r="244" customFormat="1" x14ac:dyDescent="0.2"/>
    <row r="245" customFormat="1" x14ac:dyDescent="0.2"/>
    <row r="246" customFormat="1" x14ac:dyDescent="0.2"/>
    <row r="247" customFormat="1" x14ac:dyDescent="0.2"/>
    <row r="248" customFormat="1" x14ac:dyDescent="0.2"/>
    <row r="249" customFormat="1" x14ac:dyDescent="0.2"/>
    <row r="250" customFormat="1" x14ac:dyDescent="0.2"/>
    <row r="251" customFormat="1" x14ac:dyDescent="0.2"/>
    <row r="252" customFormat="1" x14ac:dyDescent="0.2"/>
    <row r="253" customFormat="1" x14ac:dyDescent="0.2"/>
    <row r="254" customFormat="1" x14ac:dyDescent="0.2"/>
    <row r="255" customFormat="1" x14ac:dyDescent="0.2"/>
    <row r="256" customFormat="1" x14ac:dyDescent="0.2"/>
    <row r="257" customFormat="1" x14ac:dyDescent="0.2"/>
    <row r="258" customFormat="1" x14ac:dyDescent="0.2"/>
    <row r="259" customFormat="1" x14ac:dyDescent="0.2"/>
    <row r="260" customFormat="1" x14ac:dyDescent="0.2"/>
    <row r="261" customFormat="1" x14ac:dyDescent="0.2"/>
    <row r="262" customFormat="1" x14ac:dyDescent="0.2"/>
    <row r="263" customFormat="1" x14ac:dyDescent="0.2"/>
    <row r="264" customFormat="1" x14ac:dyDescent="0.2"/>
    <row r="265" customFormat="1" x14ac:dyDescent="0.2"/>
    <row r="266" customFormat="1" x14ac:dyDescent="0.2"/>
    <row r="267" customFormat="1" x14ac:dyDescent="0.2"/>
    <row r="268" customFormat="1" x14ac:dyDescent="0.2"/>
    <row r="269" customFormat="1" x14ac:dyDescent="0.2"/>
    <row r="270" customFormat="1" x14ac:dyDescent="0.2"/>
    <row r="271" customFormat="1" x14ac:dyDescent="0.2"/>
    <row r="272" customFormat="1" x14ac:dyDescent="0.2"/>
    <row r="273" customFormat="1" x14ac:dyDescent="0.2"/>
    <row r="274" customFormat="1" x14ac:dyDescent="0.2"/>
    <row r="275" customFormat="1" x14ac:dyDescent="0.2"/>
    <row r="276" customFormat="1" x14ac:dyDescent="0.2"/>
    <row r="277" customFormat="1" x14ac:dyDescent="0.2"/>
    <row r="278" customFormat="1" x14ac:dyDescent="0.2"/>
    <row r="279" customFormat="1" x14ac:dyDescent="0.2"/>
    <row r="280" customFormat="1" x14ac:dyDescent="0.2"/>
    <row r="281" customFormat="1" x14ac:dyDescent="0.2"/>
    <row r="282" customFormat="1" x14ac:dyDescent="0.2"/>
    <row r="283" customFormat="1" x14ac:dyDescent="0.2"/>
    <row r="284" customFormat="1" x14ac:dyDescent="0.2"/>
    <row r="285" customFormat="1" x14ac:dyDescent="0.2"/>
    <row r="286" customFormat="1" x14ac:dyDescent="0.2"/>
    <row r="287" customFormat="1" x14ac:dyDescent="0.2"/>
    <row r="288" customFormat="1" x14ac:dyDescent="0.2"/>
    <row r="289" customFormat="1" x14ac:dyDescent="0.2"/>
    <row r="290" customFormat="1" x14ac:dyDescent="0.2"/>
    <row r="291" customFormat="1" x14ac:dyDescent="0.2"/>
    <row r="292" customFormat="1" x14ac:dyDescent="0.2"/>
    <row r="293" customFormat="1" x14ac:dyDescent="0.2"/>
    <row r="294" customFormat="1" x14ac:dyDescent="0.2"/>
    <row r="295" customFormat="1" x14ac:dyDescent="0.2"/>
    <row r="296" customFormat="1" x14ac:dyDescent="0.2"/>
    <row r="297" customFormat="1" x14ac:dyDescent="0.2"/>
    <row r="298" customFormat="1" x14ac:dyDescent="0.2"/>
    <row r="299" customFormat="1" x14ac:dyDescent="0.2"/>
    <row r="300" customFormat="1" x14ac:dyDescent="0.2"/>
    <row r="301" customFormat="1" x14ac:dyDescent="0.2"/>
    <row r="302" customFormat="1" x14ac:dyDescent="0.2"/>
    <row r="303" customFormat="1" x14ac:dyDescent="0.2"/>
    <row r="304" customFormat="1" x14ac:dyDescent="0.2"/>
    <row r="305" customFormat="1" x14ac:dyDescent="0.2"/>
    <row r="306" customFormat="1" x14ac:dyDescent="0.2"/>
    <row r="307" customFormat="1" x14ac:dyDescent="0.2"/>
    <row r="308" customFormat="1" x14ac:dyDescent="0.2"/>
    <row r="309" customFormat="1" x14ac:dyDescent="0.2"/>
    <row r="310" customFormat="1" x14ac:dyDescent="0.2"/>
    <row r="311" customFormat="1" x14ac:dyDescent="0.2"/>
    <row r="312" customFormat="1" x14ac:dyDescent="0.2"/>
    <row r="313" customFormat="1" x14ac:dyDescent="0.2"/>
  </sheetData>
  <phoneticPr fontId="0" type="noConversion"/>
  <dataValidations count="9">
    <dataValidation type="list" allowBlank="1" showInputMessage="1" showErrorMessage="1" sqref="H48:H49 H60:H61 H54:H55" xr:uid="{CC9CCE3F-2990-41F4-8AD5-BBFD8DE14AC3}">
      <formula1>"Yes, No"</formula1>
    </dataValidation>
    <dataValidation type="list" allowBlank="1" showInputMessage="1" showErrorMessage="1" sqref="C7:C36" xr:uid="{46334922-292B-4AD2-B790-4FEF488443C9}">
      <formula1>"A,R,C"</formula1>
    </dataValidation>
    <dataValidation type="list" allowBlank="1" showInputMessage="1" showErrorMessage="1" sqref="A41:A43" xr:uid="{EEE587B9-F430-495E-BA06-5F17E4720368}">
      <formula1>Vehicle_Type</formula1>
    </dataValidation>
    <dataValidation type="list" allowBlank="1" showInputMessage="1" showErrorMessage="1" sqref="A48:A49" xr:uid="{61432146-2243-40C9-84D2-7C92EFDCA698}">
      <formula1>Air_Type</formula1>
    </dataValidation>
    <dataValidation type="list" allowBlank="1" showInputMessage="1" showErrorMessage="1" prompt="click on arrow for a drop down list" sqref="A54:A55" xr:uid="{B3124225-AFAF-4AE4-9E69-6436430313CC}">
      <formula1>Boat_Type</formula1>
    </dataValidation>
    <dataValidation type="list" allowBlank="1" showInputMessage="1" showErrorMessage="1" prompt="click on arrow for a drop down list" sqref="A60:A61" xr:uid="{C460BCA8-6FAA-4D8D-B924-230FDF42B9F1}">
      <formula1>Cutter_Type</formula1>
    </dataValidation>
    <dataValidation type="list" allowBlank="1" showInputMessage="1" showErrorMessage="1" prompt="click on arrow for a drop down list" sqref="A66:A68" xr:uid="{9C6A4E5D-71A5-45E6-9949-65537E69960A}">
      <formula1>Equip_List</formula1>
    </dataValidation>
    <dataValidation type="list" allowBlank="1" showInputMessage="1" showErrorMessage="1" sqref="E7:E36" xr:uid="{0607D256-48D8-454D-982F-D6C9F1D75FC6}">
      <formula1>Paygrade</formula1>
    </dataValidation>
    <dataValidation type="list" errorStyle="warning" allowBlank="1" showInputMessage="1" showErrorMessage="1" errorTitle="Warning" error="This Position is not part of the standard list Select Yes to continue." sqref="F7:F36" xr:uid="{BC9FDC56-13E9-4FB9-B273-4252E06FC163}">
      <formula1>Duty_List</formula1>
    </dataValidation>
  </dataValidations>
  <pageMargins left="0.7" right="0.7" top="0.75" bottom="0.75" header="0.3" footer="0.3"/>
  <pageSetup scale="74" fitToHeight="0" orientation="portrait" r:id="rId1"/>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pageSetUpPr fitToPage="1"/>
  </sheetPr>
  <dimension ref="A1:R312"/>
  <sheetViews>
    <sheetView showGridLines="0" zoomScaleNormal="100" workbookViewId="0"/>
  </sheetViews>
  <sheetFormatPr defaultColWidth="9.140625" defaultRowHeight="12.75" x14ac:dyDescent="0.2"/>
  <cols>
    <col min="1" max="1" width="24.7109375" style="6" customWidth="1"/>
    <col min="2" max="2" width="15.28515625" style="5" bestFit="1" customWidth="1"/>
    <col min="3" max="3" width="8" style="6" customWidth="1"/>
    <col min="4" max="4" width="16.28515625" style="6" customWidth="1"/>
    <col min="5" max="5" width="8.7109375" style="6" bestFit="1" customWidth="1"/>
    <col min="6" max="6" width="12.7109375" style="6" customWidth="1"/>
    <col min="7" max="7" width="12" style="6" customWidth="1"/>
    <col min="8" max="8" width="12.7109375" style="6" customWidth="1"/>
    <col min="9" max="9" width="12.7109375" style="5" customWidth="1"/>
    <col min="10" max="16384" width="9.140625" style="5"/>
  </cols>
  <sheetData>
    <row r="1" spans="1:10" x14ac:dyDescent="0.2">
      <c r="A1" s="72" t="s">
        <v>119</v>
      </c>
      <c r="B1" s="85" t="str">
        <f>'Daily Summary'!J2</f>
        <v>UCGPXXXXXX</v>
      </c>
      <c r="D1" s="5"/>
      <c r="F1" s="12" t="s">
        <v>259</v>
      </c>
      <c r="G1" s="87" t="str">
        <f>'Daily Summary'!A1</f>
        <v>F/V StillaFloat</v>
      </c>
    </row>
    <row r="2" spans="1:10" x14ac:dyDescent="0.2">
      <c r="A2" s="30"/>
      <c r="B2" s="30"/>
      <c r="C2" s="30"/>
      <c r="D2" s="5"/>
      <c r="E2" s="30"/>
      <c r="F2" s="5"/>
      <c r="G2" s="30"/>
      <c r="H2" s="5"/>
    </row>
    <row r="3" spans="1:10" x14ac:dyDescent="0.2">
      <c r="A3" s="30"/>
      <c r="B3" s="30"/>
      <c r="C3" s="30"/>
      <c r="D3" s="5"/>
      <c r="E3" s="30"/>
      <c r="F3" s="5"/>
      <c r="G3" s="30"/>
      <c r="H3" s="5"/>
    </row>
    <row r="4" spans="1:10" ht="13.5" thickBot="1" x14ac:dyDescent="0.25">
      <c r="A4" s="12" t="s">
        <v>188</v>
      </c>
      <c r="B4" s="86">
        <f>'day9'!B4+1</f>
        <v>45209</v>
      </c>
      <c r="C4" s="30"/>
      <c r="D4" s="44"/>
      <c r="E4" s="44"/>
      <c r="F4" s="12" t="s">
        <v>311</v>
      </c>
      <c r="G4" s="70"/>
      <c r="H4" s="70"/>
      <c r="I4" s="74"/>
    </row>
    <row r="5" spans="1:10" ht="13.5" thickBot="1" x14ac:dyDescent="0.25">
      <c r="A5" s="12"/>
      <c r="B5" s="41"/>
      <c r="C5" s="30"/>
      <c r="D5" s="12"/>
      <c r="E5" s="12"/>
      <c r="F5" s="12"/>
      <c r="G5" s="40"/>
      <c r="H5" s="40"/>
      <c r="I5" s="40"/>
    </row>
    <row r="6" spans="1:10" s="190" customFormat="1" ht="11.25" x14ac:dyDescent="0.2">
      <c r="A6" s="185" t="s">
        <v>190</v>
      </c>
      <c r="B6" s="187" t="s">
        <v>236</v>
      </c>
      <c r="C6" s="187" t="s">
        <v>189</v>
      </c>
      <c r="D6" s="187" t="s">
        <v>191</v>
      </c>
      <c r="E6" s="187" t="s">
        <v>235</v>
      </c>
      <c r="F6" s="187" t="s">
        <v>192</v>
      </c>
      <c r="G6" s="187" t="s">
        <v>233</v>
      </c>
      <c r="H6" s="187" t="s">
        <v>234</v>
      </c>
      <c r="I6" s="264" t="s">
        <v>193</v>
      </c>
      <c r="J6" s="206"/>
    </row>
    <row r="7" spans="1:10" s="190" customFormat="1" ht="11.25" x14ac:dyDescent="0.2">
      <c r="A7" s="309" t="s">
        <v>409</v>
      </c>
      <c r="B7" s="310"/>
      <c r="C7" s="310"/>
      <c r="D7" s="208" t="s">
        <v>258</v>
      </c>
      <c r="E7" s="311" t="s">
        <v>30</v>
      </c>
      <c r="F7" s="210"/>
      <c r="G7" s="312">
        <v>0</v>
      </c>
      <c r="H7" s="313">
        <f>INDEX(Personnel[],MATCH(E7,Paygrade,0),2)</f>
        <v>38</v>
      </c>
      <c r="I7" s="314">
        <f>(G7*H7)</f>
        <v>0</v>
      </c>
    </row>
    <row r="8" spans="1:10" s="190" customFormat="1" ht="11.25" x14ac:dyDescent="0.2">
      <c r="A8" s="309" t="s">
        <v>409</v>
      </c>
      <c r="B8" s="207"/>
      <c r="C8" s="310"/>
      <c r="D8" s="208" t="s">
        <v>258</v>
      </c>
      <c r="E8" s="209" t="s">
        <v>32</v>
      </c>
      <c r="F8" s="210"/>
      <c r="G8" s="210">
        <v>0</v>
      </c>
      <c r="H8" s="313">
        <f>INDEX(Personnel[],MATCH(E8,Paygrade,0),2)</f>
        <v>52</v>
      </c>
      <c r="I8" s="212">
        <f t="shared" ref="I8:I36" si="0">(G8*H8)</f>
        <v>0</v>
      </c>
    </row>
    <row r="9" spans="1:10" s="190" customFormat="1" ht="11.25" x14ac:dyDescent="0.2">
      <c r="A9" s="309" t="s">
        <v>409</v>
      </c>
      <c r="B9" s="207"/>
      <c r="C9" s="310"/>
      <c r="D9" s="208" t="s">
        <v>258</v>
      </c>
      <c r="E9" s="209" t="s">
        <v>34</v>
      </c>
      <c r="F9" s="210"/>
      <c r="G9" s="210">
        <v>0</v>
      </c>
      <c r="H9" s="313">
        <f>INDEX(Personnel[],MATCH(E9,Paygrade,0),2)</f>
        <v>58</v>
      </c>
      <c r="I9" s="212">
        <f t="shared" si="0"/>
        <v>0</v>
      </c>
    </row>
    <row r="10" spans="1:10" s="190" customFormat="1" ht="11.25" x14ac:dyDescent="0.2">
      <c r="A10" s="309" t="s">
        <v>409</v>
      </c>
      <c r="B10" s="207"/>
      <c r="C10" s="310"/>
      <c r="D10" s="208" t="s">
        <v>258</v>
      </c>
      <c r="E10" s="209" t="s">
        <v>36</v>
      </c>
      <c r="F10" s="210"/>
      <c r="G10" s="210">
        <v>0</v>
      </c>
      <c r="H10" s="313">
        <f>INDEX(Personnel[],MATCH(E10,Paygrade,0),2)</f>
        <v>72</v>
      </c>
      <c r="I10" s="212">
        <f t="shared" si="0"/>
        <v>0</v>
      </c>
    </row>
    <row r="11" spans="1:10" s="190" customFormat="1" ht="11.25" x14ac:dyDescent="0.2">
      <c r="A11" s="309" t="s">
        <v>409</v>
      </c>
      <c r="B11" s="207"/>
      <c r="C11" s="310"/>
      <c r="D11" s="208" t="s">
        <v>258</v>
      </c>
      <c r="E11" s="209" t="s">
        <v>38</v>
      </c>
      <c r="F11" s="210"/>
      <c r="G11" s="210">
        <v>0</v>
      </c>
      <c r="H11" s="313">
        <f>INDEX(Personnel[],MATCH(E11,Paygrade,0),2)</f>
        <v>87</v>
      </c>
      <c r="I11" s="212">
        <f t="shared" si="0"/>
        <v>0</v>
      </c>
    </row>
    <row r="12" spans="1:10" s="190" customFormat="1" ht="11.25" x14ac:dyDescent="0.2">
      <c r="A12" s="309" t="s">
        <v>409</v>
      </c>
      <c r="B12" s="207"/>
      <c r="C12" s="310"/>
      <c r="D12" s="208" t="s">
        <v>258</v>
      </c>
      <c r="E12" s="209" t="s">
        <v>40</v>
      </c>
      <c r="F12" s="210"/>
      <c r="G12" s="210">
        <v>0</v>
      </c>
      <c r="H12" s="313">
        <f>INDEX(Personnel[],MATCH(E12,Paygrade,0),2)</f>
        <v>100</v>
      </c>
      <c r="I12" s="212">
        <f t="shared" si="0"/>
        <v>0</v>
      </c>
    </row>
    <row r="13" spans="1:10" s="190" customFormat="1" ht="11.25" x14ac:dyDescent="0.2">
      <c r="A13" s="309" t="s">
        <v>409</v>
      </c>
      <c r="B13" s="207"/>
      <c r="C13" s="310"/>
      <c r="D13" s="208" t="s">
        <v>258</v>
      </c>
      <c r="E13" s="209" t="s">
        <v>41</v>
      </c>
      <c r="F13" s="210"/>
      <c r="G13" s="210">
        <v>0</v>
      </c>
      <c r="H13" s="313">
        <f>INDEX(Personnel[],MATCH(E13,Paygrade,0),2)</f>
        <v>112</v>
      </c>
      <c r="I13" s="212">
        <f t="shared" si="0"/>
        <v>0</v>
      </c>
    </row>
    <row r="14" spans="1:10" s="190" customFormat="1" ht="11.25" x14ac:dyDescent="0.2">
      <c r="A14" s="309" t="s">
        <v>409</v>
      </c>
      <c r="B14" s="207"/>
      <c r="C14" s="310"/>
      <c r="D14" s="208" t="s">
        <v>258</v>
      </c>
      <c r="E14" s="209" t="s">
        <v>42</v>
      </c>
      <c r="F14" s="210"/>
      <c r="G14" s="210">
        <v>0</v>
      </c>
      <c r="H14" s="313">
        <f>INDEX(Personnel[],MATCH(E14,Paygrade,0),2)</f>
        <v>123</v>
      </c>
      <c r="I14" s="212">
        <f t="shared" si="0"/>
        <v>0</v>
      </c>
    </row>
    <row r="15" spans="1:10" s="190" customFormat="1" ht="11.25" x14ac:dyDescent="0.2">
      <c r="A15" s="309" t="s">
        <v>409</v>
      </c>
      <c r="B15" s="207"/>
      <c r="C15" s="310"/>
      <c r="D15" s="208" t="s">
        <v>258</v>
      </c>
      <c r="E15" s="209" t="s">
        <v>43</v>
      </c>
      <c r="F15" s="210"/>
      <c r="G15" s="210">
        <v>0</v>
      </c>
      <c r="H15" s="313">
        <f>INDEX(Personnel[],MATCH(E15,Paygrade,0),2)</f>
        <v>141</v>
      </c>
      <c r="I15" s="212">
        <f t="shared" si="0"/>
        <v>0</v>
      </c>
    </row>
    <row r="16" spans="1:10" s="190" customFormat="1" ht="11.25" x14ac:dyDescent="0.2">
      <c r="A16" s="309" t="s">
        <v>409</v>
      </c>
      <c r="B16" s="207"/>
      <c r="C16" s="310"/>
      <c r="D16" s="208" t="s">
        <v>258</v>
      </c>
      <c r="E16" s="209" t="s">
        <v>44</v>
      </c>
      <c r="F16" s="210"/>
      <c r="G16" s="210">
        <v>0</v>
      </c>
      <c r="H16" s="313">
        <f>INDEX(Personnel[],MATCH(E16,Paygrade,0),2)</f>
        <v>172</v>
      </c>
      <c r="I16" s="212">
        <f t="shared" si="0"/>
        <v>0</v>
      </c>
    </row>
    <row r="17" spans="1:9" s="190" customFormat="1" ht="11.25" x14ac:dyDescent="0.2">
      <c r="A17" s="309" t="s">
        <v>409</v>
      </c>
      <c r="B17" s="207"/>
      <c r="C17" s="310"/>
      <c r="D17" s="208" t="s">
        <v>258</v>
      </c>
      <c r="E17" s="209" t="s">
        <v>9</v>
      </c>
      <c r="F17" s="210"/>
      <c r="G17" s="210">
        <v>0</v>
      </c>
      <c r="H17" s="313">
        <f>INDEX(Personnel[],MATCH(E17,Paygrade,0),2)</f>
        <v>91</v>
      </c>
      <c r="I17" s="212">
        <f t="shared" si="0"/>
        <v>0</v>
      </c>
    </row>
    <row r="18" spans="1:9" s="190" customFormat="1" ht="11.25" x14ac:dyDescent="0.2">
      <c r="A18" s="309" t="s">
        <v>409</v>
      </c>
      <c r="B18" s="207"/>
      <c r="C18" s="310"/>
      <c r="D18" s="208" t="s">
        <v>258</v>
      </c>
      <c r="E18" s="209" t="s">
        <v>10</v>
      </c>
      <c r="F18" s="210"/>
      <c r="G18" s="210">
        <v>0</v>
      </c>
      <c r="H18" s="313">
        <f>INDEX(Personnel[],MATCH(E18,Paygrade,0),2)</f>
        <v>110</v>
      </c>
      <c r="I18" s="212">
        <f t="shared" si="0"/>
        <v>0</v>
      </c>
    </row>
    <row r="19" spans="1:9" s="190" customFormat="1" ht="11.25" x14ac:dyDescent="0.2">
      <c r="A19" s="309" t="s">
        <v>409</v>
      </c>
      <c r="B19" s="207"/>
      <c r="C19" s="310"/>
      <c r="D19" s="208" t="s">
        <v>258</v>
      </c>
      <c r="E19" s="209" t="s">
        <v>12</v>
      </c>
      <c r="F19" s="210"/>
      <c r="G19" s="210">
        <v>0</v>
      </c>
      <c r="H19" s="313">
        <f>INDEX(Personnel[],MATCH(E19,Paygrade,0),2)</f>
        <v>135</v>
      </c>
      <c r="I19" s="212">
        <f t="shared" si="0"/>
        <v>0</v>
      </c>
    </row>
    <row r="20" spans="1:9" s="190" customFormat="1" ht="11.25" x14ac:dyDescent="0.2">
      <c r="A20" s="309" t="s">
        <v>409</v>
      </c>
      <c r="B20" s="207"/>
      <c r="C20" s="310"/>
      <c r="D20" s="208" t="s">
        <v>258</v>
      </c>
      <c r="E20" s="209" t="s">
        <v>14</v>
      </c>
      <c r="F20" s="210"/>
      <c r="G20" s="210">
        <v>0</v>
      </c>
      <c r="H20" s="313">
        <f>INDEX(Personnel[],MATCH(E20,Paygrade,0),2)</f>
        <v>161</v>
      </c>
      <c r="I20" s="212">
        <f t="shared" si="0"/>
        <v>0</v>
      </c>
    </row>
    <row r="21" spans="1:9" s="190" customFormat="1" ht="11.25" x14ac:dyDescent="0.2">
      <c r="A21" s="309" t="s">
        <v>409</v>
      </c>
      <c r="B21" s="207"/>
      <c r="C21" s="310"/>
      <c r="D21" s="208" t="s">
        <v>258</v>
      </c>
      <c r="E21" s="209" t="s">
        <v>15</v>
      </c>
      <c r="F21" s="210"/>
      <c r="G21" s="210">
        <v>0</v>
      </c>
      <c r="H21" s="313">
        <f>INDEX(Personnel[],MATCH(E21,Paygrade,0),2)</f>
        <v>179</v>
      </c>
      <c r="I21" s="212">
        <f t="shared" si="0"/>
        <v>0</v>
      </c>
    </row>
    <row r="22" spans="1:9" s="190" customFormat="1" ht="11.25" x14ac:dyDescent="0.2">
      <c r="A22" s="309" t="s">
        <v>409</v>
      </c>
      <c r="B22" s="207"/>
      <c r="C22" s="310"/>
      <c r="D22" s="208" t="s">
        <v>258</v>
      </c>
      <c r="E22" s="209" t="s">
        <v>16</v>
      </c>
      <c r="F22" s="210"/>
      <c r="G22" s="210">
        <v>0</v>
      </c>
      <c r="H22" s="313">
        <f>INDEX(Personnel[],MATCH(E22,Paygrade,0),2)</f>
        <v>208</v>
      </c>
      <c r="I22" s="212">
        <f t="shared" si="0"/>
        <v>0</v>
      </c>
    </row>
    <row r="23" spans="1:9" s="190" customFormat="1" ht="11.25" x14ac:dyDescent="0.2">
      <c r="A23" s="309" t="s">
        <v>409</v>
      </c>
      <c r="B23" s="207"/>
      <c r="C23" s="310"/>
      <c r="D23" s="208" t="s">
        <v>258</v>
      </c>
      <c r="E23" s="209" t="s">
        <v>17</v>
      </c>
      <c r="F23" s="210"/>
      <c r="G23" s="210">
        <v>0</v>
      </c>
      <c r="H23" s="313">
        <f>INDEX(Personnel[],MATCH(E23,Paygrade,0),2)</f>
        <v>221</v>
      </c>
      <c r="I23" s="212">
        <f t="shared" si="0"/>
        <v>0</v>
      </c>
    </row>
    <row r="24" spans="1:9" s="190" customFormat="1" ht="11.25" x14ac:dyDescent="0.2">
      <c r="A24" s="309" t="s">
        <v>409</v>
      </c>
      <c r="B24" s="207"/>
      <c r="C24" s="310"/>
      <c r="D24" s="208" t="s">
        <v>258</v>
      </c>
      <c r="E24" s="209" t="s">
        <v>18</v>
      </c>
      <c r="F24" s="210"/>
      <c r="G24" s="210">
        <v>0</v>
      </c>
      <c r="H24" s="313">
        <f>INDEX(Personnel[],MATCH(E24,Paygrade,0),2)</f>
        <v>242</v>
      </c>
      <c r="I24" s="212">
        <f t="shared" si="0"/>
        <v>0</v>
      </c>
    </row>
    <row r="25" spans="1:9" s="190" customFormat="1" ht="11.25" x14ac:dyDescent="0.2">
      <c r="A25" s="309" t="s">
        <v>409</v>
      </c>
      <c r="B25" s="207"/>
      <c r="C25" s="310"/>
      <c r="D25" s="208" t="s">
        <v>258</v>
      </c>
      <c r="E25" s="209" t="s">
        <v>19</v>
      </c>
      <c r="F25" s="210"/>
      <c r="G25" s="210">
        <v>0</v>
      </c>
      <c r="H25" s="313">
        <f>INDEX(Personnel[],MATCH(E25,Paygrade,0),2)</f>
        <v>265</v>
      </c>
      <c r="I25" s="212">
        <f t="shared" si="0"/>
        <v>0</v>
      </c>
    </row>
    <row r="26" spans="1:9" s="190" customFormat="1" ht="11.25" x14ac:dyDescent="0.2">
      <c r="A26" s="309" t="s">
        <v>409</v>
      </c>
      <c r="B26" s="207"/>
      <c r="C26" s="310"/>
      <c r="D26" s="208" t="s">
        <v>258</v>
      </c>
      <c r="E26" s="209" t="s">
        <v>21</v>
      </c>
      <c r="F26" s="210"/>
      <c r="G26" s="210">
        <v>0</v>
      </c>
      <c r="H26" s="313">
        <f>INDEX(Personnel[],MATCH(E26,Paygrade,0),2)</f>
        <v>263</v>
      </c>
      <c r="I26" s="212">
        <f t="shared" si="0"/>
        <v>0</v>
      </c>
    </row>
    <row r="27" spans="1:9" s="190" customFormat="1" ht="11.25" x14ac:dyDescent="0.2">
      <c r="A27" s="309" t="s">
        <v>409</v>
      </c>
      <c r="B27" s="207"/>
      <c r="C27" s="310"/>
      <c r="D27" s="208" t="s">
        <v>258</v>
      </c>
      <c r="E27" s="209" t="s">
        <v>29</v>
      </c>
      <c r="F27" s="210"/>
      <c r="G27" s="210">
        <v>0</v>
      </c>
      <c r="H27" s="313">
        <f>INDEX(Personnel[],MATCH(E27,Paygrade,0),2)</f>
        <v>122</v>
      </c>
      <c r="I27" s="212">
        <f t="shared" si="0"/>
        <v>0</v>
      </c>
    </row>
    <row r="28" spans="1:9" s="190" customFormat="1" ht="11.25" x14ac:dyDescent="0.2">
      <c r="A28" s="309" t="s">
        <v>409</v>
      </c>
      <c r="B28" s="207"/>
      <c r="C28" s="310"/>
      <c r="D28" s="208" t="s">
        <v>258</v>
      </c>
      <c r="E28" s="209" t="s">
        <v>27</v>
      </c>
      <c r="F28" s="210"/>
      <c r="G28" s="210">
        <v>0</v>
      </c>
      <c r="H28" s="313">
        <f>INDEX(Personnel[],MATCH(E28,Paygrade,0),2)</f>
        <v>136</v>
      </c>
      <c r="I28" s="212">
        <f t="shared" si="0"/>
        <v>0</v>
      </c>
    </row>
    <row r="29" spans="1:9" s="190" customFormat="1" ht="11.25" x14ac:dyDescent="0.2">
      <c r="A29" s="309" t="s">
        <v>409</v>
      </c>
      <c r="B29" s="207"/>
      <c r="C29" s="310"/>
      <c r="D29" s="208" t="s">
        <v>258</v>
      </c>
      <c r="E29" s="209" t="s">
        <v>25</v>
      </c>
      <c r="F29" s="210"/>
      <c r="G29" s="210">
        <v>0</v>
      </c>
      <c r="H29" s="313">
        <f>INDEX(Personnel[],MATCH(E29,Paygrade,0),2)</f>
        <v>154</v>
      </c>
      <c r="I29" s="212">
        <f t="shared" si="0"/>
        <v>0</v>
      </c>
    </row>
    <row r="30" spans="1:9" s="190" customFormat="1" ht="11.25" x14ac:dyDescent="0.2">
      <c r="A30" s="309" t="s">
        <v>409</v>
      </c>
      <c r="B30" s="207"/>
      <c r="C30" s="310"/>
      <c r="D30" s="208" t="s">
        <v>258</v>
      </c>
      <c r="E30" s="209" t="s">
        <v>45</v>
      </c>
      <c r="F30" s="210"/>
      <c r="G30" s="210">
        <v>0</v>
      </c>
      <c r="H30" s="313">
        <f>INDEX(Personnel[],MATCH(E30,Paygrade,0),2)</f>
        <v>35</v>
      </c>
      <c r="I30" s="212">
        <f t="shared" si="0"/>
        <v>0</v>
      </c>
    </row>
    <row r="31" spans="1:9" s="190" customFormat="1" ht="11.25" x14ac:dyDescent="0.2">
      <c r="A31" s="309" t="s">
        <v>409</v>
      </c>
      <c r="B31" s="207"/>
      <c r="C31" s="310"/>
      <c r="D31" s="208" t="s">
        <v>258</v>
      </c>
      <c r="E31" s="209" t="s">
        <v>46</v>
      </c>
      <c r="F31" s="210"/>
      <c r="G31" s="210">
        <v>0</v>
      </c>
      <c r="H31" s="313">
        <f>INDEX(Personnel[],MATCH(E31,Paygrade,0),2)</f>
        <v>38</v>
      </c>
      <c r="I31" s="212">
        <f t="shared" si="0"/>
        <v>0</v>
      </c>
    </row>
    <row r="32" spans="1:9" s="190" customFormat="1" ht="11.25" x14ac:dyDescent="0.2">
      <c r="A32" s="309" t="s">
        <v>409</v>
      </c>
      <c r="B32" s="207"/>
      <c r="C32" s="310"/>
      <c r="D32" s="208" t="s">
        <v>258</v>
      </c>
      <c r="E32" s="209" t="s">
        <v>47</v>
      </c>
      <c r="F32" s="210"/>
      <c r="G32" s="210">
        <v>0</v>
      </c>
      <c r="H32" s="313">
        <f>INDEX(Personnel[],MATCH(E32,Paygrade,0),2)</f>
        <v>44</v>
      </c>
      <c r="I32" s="212">
        <f t="shared" si="0"/>
        <v>0</v>
      </c>
    </row>
    <row r="33" spans="1:18" s="190" customFormat="1" ht="11.25" x14ac:dyDescent="0.2">
      <c r="A33" s="309" t="s">
        <v>409</v>
      </c>
      <c r="B33" s="207"/>
      <c r="C33" s="310"/>
      <c r="D33" s="208" t="s">
        <v>258</v>
      </c>
      <c r="E33" s="209" t="s">
        <v>48</v>
      </c>
      <c r="F33" s="210"/>
      <c r="G33" s="210">
        <v>0</v>
      </c>
      <c r="H33" s="313">
        <f>INDEX(Personnel[],MATCH(E33,Paygrade,0),2)</f>
        <v>47</v>
      </c>
      <c r="I33" s="212">
        <f t="shared" si="0"/>
        <v>0</v>
      </c>
    </row>
    <row r="34" spans="1:18" s="190" customFormat="1" ht="11.25" x14ac:dyDescent="0.2">
      <c r="A34" s="309" t="s">
        <v>409</v>
      </c>
      <c r="B34" s="207"/>
      <c r="C34" s="310"/>
      <c r="D34" s="208" t="s">
        <v>258</v>
      </c>
      <c r="E34" s="209" t="s">
        <v>49</v>
      </c>
      <c r="F34" s="210"/>
      <c r="G34" s="210">
        <v>0</v>
      </c>
      <c r="H34" s="313">
        <f>INDEX(Personnel[],MATCH(E34,Paygrade,0),2)</f>
        <v>53</v>
      </c>
      <c r="I34" s="212">
        <f t="shared" si="0"/>
        <v>0</v>
      </c>
    </row>
    <row r="35" spans="1:18" s="190" customFormat="1" ht="11.25" x14ac:dyDescent="0.2">
      <c r="A35" s="309" t="s">
        <v>409</v>
      </c>
      <c r="B35" s="207"/>
      <c r="C35" s="310"/>
      <c r="D35" s="208" t="s">
        <v>258</v>
      </c>
      <c r="E35" s="209" t="s">
        <v>50</v>
      </c>
      <c r="F35" s="210"/>
      <c r="G35" s="210">
        <v>0</v>
      </c>
      <c r="H35" s="313">
        <f>INDEX(Personnel[],MATCH(E35,Paygrade,0),2)</f>
        <v>61</v>
      </c>
      <c r="I35" s="212">
        <f t="shared" si="0"/>
        <v>0</v>
      </c>
    </row>
    <row r="36" spans="1:18" s="190" customFormat="1" ht="11.25" x14ac:dyDescent="0.2">
      <c r="A36" s="309" t="s">
        <v>409</v>
      </c>
      <c r="B36" s="207"/>
      <c r="C36" s="310"/>
      <c r="D36" s="208" t="s">
        <v>258</v>
      </c>
      <c r="E36" s="209" t="s">
        <v>51</v>
      </c>
      <c r="F36" s="210"/>
      <c r="G36" s="210">
        <v>0</v>
      </c>
      <c r="H36" s="313">
        <f>INDEX(Personnel[],MATCH(E36,Paygrade,0),2)</f>
        <v>62</v>
      </c>
      <c r="I36" s="212">
        <f t="shared" si="0"/>
        <v>0</v>
      </c>
    </row>
    <row r="37" spans="1:18" s="190" customFormat="1" ht="12" thickBot="1" x14ac:dyDescent="0.25">
      <c r="A37" s="213"/>
      <c r="B37" s="214"/>
      <c r="C37" s="214"/>
      <c r="D37" s="215"/>
      <c r="E37" s="216"/>
      <c r="F37" s="216"/>
      <c r="G37" s="217"/>
      <c r="H37" s="218"/>
      <c r="I37" s="219"/>
    </row>
    <row r="38" spans="1:18" s="190" customFormat="1" ht="12" thickBot="1" x14ac:dyDescent="0.25">
      <c r="A38" s="220"/>
      <c r="B38" s="220"/>
      <c r="C38" s="221" t="s">
        <v>194</v>
      </c>
      <c r="D38" s="222"/>
      <c r="E38" s="222"/>
      <c r="F38" s="222"/>
      <c r="G38" s="223"/>
      <c r="H38" s="224"/>
      <c r="I38" s="225">
        <f>SUM(I7:I36)</f>
        <v>0</v>
      </c>
    </row>
    <row r="39" spans="1:18" s="190" customFormat="1" ht="12" thickBot="1" x14ac:dyDescent="0.25">
      <c r="A39" s="220"/>
      <c r="B39" s="220"/>
      <c r="C39" s="226"/>
      <c r="D39" s="226"/>
      <c r="E39" s="226"/>
      <c r="F39" s="226"/>
      <c r="G39" s="227"/>
      <c r="I39" s="227"/>
    </row>
    <row r="40" spans="1:18" s="190" customFormat="1" ht="11.25" x14ac:dyDescent="0.2">
      <c r="A40" s="185" t="s">
        <v>211</v>
      </c>
      <c r="B40" s="187" t="s">
        <v>303</v>
      </c>
      <c r="C40" s="187" t="s">
        <v>241</v>
      </c>
      <c r="D40" s="187" t="s">
        <v>239</v>
      </c>
      <c r="E40" s="187" t="s">
        <v>240</v>
      </c>
      <c r="F40" s="187" t="s">
        <v>320</v>
      </c>
      <c r="G40" s="193" t="s">
        <v>141</v>
      </c>
    </row>
    <row r="41" spans="1:18" s="190" customFormat="1" x14ac:dyDescent="0.2">
      <c r="A41" s="228" t="s">
        <v>244</v>
      </c>
      <c r="B41" s="229"/>
      <c r="C41" s="230">
        <v>0</v>
      </c>
      <c r="D41" s="336">
        <f>INDEX(Vehicle[],MATCH(A41,Vehicle_Type,0),3)</f>
        <v>9.84</v>
      </c>
      <c r="E41" s="230">
        <v>0</v>
      </c>
      <c r="F41" s="337">
        <f>INDEX(Vehicle[],MATCH(A41,Vehicle_Type,0),2)</f>
        <v>0.16</v>
      </c>
      <c r="G41" s="231">
        <f>C41*D41+E41*F41</f>
        <v>0</v>
      </c>
      <c r="M41"/>
      <c r="N41"/>
      <c r="O41"/>
      <c r="P41"/>
      <c r="Q41"/>
      <c r="R41"/>
    </row>
    <row r="42" spans="1:18" s="190" customFormat="1" x14ac:dyDescent="0.2">
      <c r="A42" s="228" t="s">
        <v>242</v>
      </c>
      <c r="B42" s="229"/>
      <c r="C42" s="230">
        <v>0</v>
      </c>
      <c r="D42" s="336">
        <f>INDEX(Vehicle[],MATCH(A42,Vehicle_Type,0),3)</f>
        <v>9.16</v>
      </c>
      <c r="E42" s="230">
        <v>0</v>
      </c>
      <c r="F42" s="337">
        <f>INDEX(Vehicle[],MATCH(A42,Vehicle_Type,0),2)</f>
        <v>0.13</v>
      </c>
      <c r="G42" s="231">
        <f t="shared" ref="G42:G43" si="1">C42*D42+E42*F42</f>
        <v>0</v>
      </c>
      <c r="M42"/>
      <c r="N42"/>
      <c r="O42"/>
      <c r="P42"/>
      <c r="Q42"/>
      <c r="R42"/>
    </row>
    <row r="43" spans="1:18" s="190" customFormat="1" x14ac:dyDescent="0.2">
      <c r="A43" s="228" t="s">
        <v>243</v>
      </c>
      <c r="B43" s="229"/>
      <c r="C43" s="230">
        <v>0</v>
      </c>
      <c r="D43" s="336">
        <f>INDEX(Vehicle[],MATCH(A43,Vehicle_Type,0),3)</f>
        <v>7.35</v>
      </c>
      <c r="E43" s="230">
        <v>0</v>
      </c>
      <c r="F43" s="337">
        <f>INDEX(Vehicle[],MATCH(A43,Vehicle_Type,0),2)</f>
        <v>0.12</v>
      </c>
      <c r="G43" s="231">
        <f t="shared" si="1"/>
        <v>0</v>
      </c>
      <c r="M43"/>
      <c r="N43"/>
      <c r="O43"/>
      <c r="P43"/>
      <c r="Q43"/>
      <c r="R43"/>
    </row>
    <row r="44" spans="1:18" s="190" customFormat="1" ht="13.5" thickBot="1" x14ac:dyDescent="0.25">
      <c r="C44" s="194"/>
      <c r="G44" s="232"/>
      <c r="M44"/>
      <c r="N44"/>
      <c r="O44"/>
      <c r="P44"/>
      <c r="Q44"/>
      <c r="R44"/>
    </row>
    <row r="45" spans="1:18" s="190" customFormat="1" ht="13.5" thickBot="1" x14ac:dyDescent="0.25">
      <c r="C45" s="221" t="s">
        <v>212</v>
      </c>
      <c r="D45" s="222"/>
      <c r="E45" s="222"/>
      <c r="F45" s="233"/>
      <c r="G45" s="234">
        <f>SUM(G41:G43)</f>
        <v>0</v>
      </c>
      <c r="H45" s="235"/>
      <c r="K45" s="191"/>
      <c r="L45" s="191"/>
      <c r="M45"/>
      <c r="N45"/>
      <c r="O45"/>
      <c r="P45"/>
      <c r="Q45"/>
      <c r="R45"/>
    </row>
    <row r="46" spans="1:18" s="190" customFormat="1" ht="13.5" thickBot="1" x14ac:dyDescent="0.25">
      <c r="C46" s="236"/>
      <c r="D46" s="236"/>
      <c r="E46" s="236"/>
      <c r="F46" s="236"/>
      <c r="G46" s="237"/>
      <c r="H46" s="238"/>
      <c r="L46" s="191"/>
      <c r="M46"/>
      <c r="N46"/>
      <c r="O46"/>
      <c r="P46"/>
      <c r="Q46"/>
      <c r="R46"/>
    </row>
    <row r="47" spans="1:18" s="190" customFormat="1" x14ac:dyDescent="0.2">
      <c r="A47" s="185" t="s">
        <v>200</v>
      </c>
      <c r="B47" s="187"/>
      <c r="C47" s="92" t="s">
        <v>201</v>
      </c>
      <c r="D47" s="187" t="s">
        <v>238</v>
      </c>
      <c r="E47" s="187" t="s">
        <v>233</v>
      </c>
      <c r="F47" s="187" t="s">
        <v>234</v>
      </c>
      <c r="G47" s="188" t="s">
        <v>141</v>
      </c>
      <c r="H47" s="189" t="s">
        <v>305</v>
      </c>
      <c r="I47" s="192"/>
      <c r="L47" s="191"/>
      <c r="M47"/>
      <c r="N47"/>
      <c r="O47"/>
      <c r="P47"/>
      <c r="Q47"/>
      <c r="R47"/>
    </row>
    <row r="48" spans="1:18" s="190" customFormat="1" x14ac:dyDescent="0.2">
      <c r="A48" s="239" t="s">
        <v>364</v>
      </c>
      <c r="B48" s="240"/>
      <c r="C48" s="89"/>
      <c r="D48" s="241" t="s">
        <v>8</v>
      </c>
      <c r="E48" s="210">
        <v>0</v>
      </c>
      <c r="F48" s="211">
        <f>INDEX(ADMIN!$A$7:$C$13,MATCH(A48,Air_Type,0),2)</f>
        <v>21111</v>
      </c>
      <c r="G48" s="242">
        <f>E48*F48</f>
        <v>0</v>
      </c>
      <c r="H48" s="243"/>
      <c r="I48" s="244"/>
      <c r="L48" s="191"/>
      <c r="M48"/>
      <c r="N48"/>
      <c r="O48"/>
      <c r="P48"/>
      <c r="Q48"/>
      <c r="R48"/>
    </row>
    <row r="49" spans="1:18" s="190" customFormat="1" x14ac:dyDescent="0.2">
      <c r="A49" s="239" t="s">
        <v>386</v>
      </c>
      <c r="B49" s="245"/>
      <c r="C49" s="89"/>
      <c r="D49" s="246" t="s">
        <v>8</v>
      </c>
      <c r="E49" s="210">
        <v>0</v>
      </c>
      <c r="F49" s="211">
        <f>INDEX(ADMIN!$A$7:$C$13,MATCH(A49,Air_Type,0),2)</f>
        <v>20921</v>
      </c>
      <c r="G49" s="247">
        <f>E49*F49</f>
        <v>0</v>
      </c>
      <c r="H49" s="243"/>
      <c r="I49" s="244"/>
      <c r="L49" s="191"/>
      <c r="M49"/>
      <c r="N49"/>
      <c r="O49"/>
      <c r="P49"/>
      <c r="Q49"/>
      <c r="R49"/>
    </row>
    <row r="50" spans="1:18" s="190" customFormat="1" ht="13.5" thickBot="1" x14ac:dyDescent="0.25">
      <c r="B50" s="245"/>
      <c r="C50" s="194"/>
      <c r="D50" s="248"/>
      <c r="G50" s="232"/>
      <c r="L50" s="191"/>
      <c r="M50"/>
      <c r="N50"/>
      <c r="O50"/>
      <c r="P50"/>
      <c r="Q50"/>
      <c r="R50"/>
    </row>
    <row r="51" spans="1:18" s="190" customFormat="1" ht="13.5" thickBot="1" x14ac:dyDescent="0.25">
      <c r="C51" s="221" t="s">
        <v>202</v>
      </c>
      <c r="D51" s="222"/>
      <c r="E51" s="222"/>
      <c r="F51" s="222"/>
      <c r="G51" s="234">
        <f>SUM(G48:G49)</f>
        <v>0</v>
      </c>
      <c r="H51" s="249"/>
      <c r="L51" s="191"/>
      <c r="M51"/>
      <c r="N51"/>
      <c r="O51"/>
      <c r="P51"/>
      <c r="Q51"/>
      <c r="R51"/>
    </row>
    <row r="52" spans="1:18" s="190" customFormat="1" ht="13.5" thickBot="1" x14ac:dyDescent="0.25">
      <c r="L52" s="191"/>
      <c r="M52"/>
      <c r="N52"/>
      <c r="O52"/>
      <c r="P52"/>
      <c r="Q52"/>
      <c r="R52"/>
    </row>
    <row r="53" spans="1:18" s="190" customFormat="1" x14ac:dyDescent="0.2">
      <c r="A53" s="185" t="s">
        <v>195</v>
      </c>
      <c r="B53" s="186"/>
      <c r="C53" s="88" t="s">
        <v>196</v>
      </c>
      <c r="D53" s="187" t="s">
        <v>238</v>
      </c>
      <c r="E53" s="187" t="s">
        <v>233</v>
      </c>
      <c r="F53" s="187" t="s">
        <v>234</v>
      </c>
      <c r="G53" s="188" t="s">
        <v>141</v>
      </c>
      <c r="H53" s="189" t="s">
        <v>305</v>
      </c>
      <c r="L53" s="191"/>
      <c r="M53" s="191"/>
      <c r="N53" s="191"/>
      <c r="O53" s="191"/>
      <c r="P53" s="191"/>
    </row>
    <row r="54" spans="1:18" s="190" customFormat="1" x14ac:dyDescent="0.2">
      <c r="A54" s="239" t="s">
        <v>362</v>
      </c>
      <c r="B54" s="240"/>
      <c r="C54" s="90"/>
      <c r="D54" s="241" t="str">
        <f>INDEX(Boats[],MATCH(A54,Boat_Type,0),3)</f>
        <v>HOURLY</v>
      </c>
      <c r="E54" s="210">
        <v>0</v>
      </c>
      <c r="F54" s="250">
        <f>INDEX(Boats[],MATCH(A54,Boat_Type,0),2)</f>
        <v>1511</v>
      </c>
      <c r="G54" s="242">
        <f>E54*F54</f>
        <v>0</v>
      </c>
      <c r="H54" s="243"/>
      <c r="L54" s="191"/>
      <c r="M54" s="191"/>
      <c r="N54" s="191"/>
      <c r="O54" s="191"/>
      <c r="P54" s="191"/>
    </row>
    <row r="55" spans="1:18" s="190" customFormat="1" x14ac:dyDescent="0.2">
      <c r="A55" s="239" t="s">
        <v>360</v>
      </c>
      <c r="B55" s="245"/>
      <c r="C55" s="91"/>
      <c r="D55" s="241" t="str">
        <f>INDEX(Boats[],MATCH(A55,Boat_Type,0),3)</f>
        <v>HOURLY</v>
      </c>
      <c r="E55" s="251">
        <v>0</v>
      </c>
      <c r="F55" s="250">
        <f>INDEX(Boats[],MATCH(A55,Boat_Type,0),2)</f>
        <v>3429</v>
      </c>
      <c r="G55" s="242">
        <f>E55*F55</f>
        <v>0</v>
      </c>
      <c r="H55" s="252"/>
      <c r="L55" s="191"/>
      <c r="M55" s="191"/>
      <c r="N55" s="191"/>
      <c r="O55" s="191"/>
      <c r="P55" s="191"/>
    </row>
    <row r="56" spans="1:18" s="190" customFormat="1" ht="13.5" thickBot="1" x14ac:dyDescent="0.25">
      <c r="A56" s="245"/>
      <c r="B56" s="245"/>
      <c r="C56" s="253"/>
      <c r="D56" s="248"/>
      <c r="E56" s="248"/>
      <c r="G56" s="254"/>
      <c r="H56" s="255"/>
      <c r="L56" s="191"/>
      <c r="M56" s="191"/>
      <c r="N56" s="191"/>
      <c r="O56" s="191"/>
      <c r="P56" s="191"/>
    </row>
    <row r="57" spans="1:18" s="190" customFormat="1" ht="12" thickBot="1" x14ac:dyDescent="0.25">
      <c r="C57" s="221" t="s">
        <v>197</v>
      </c>
      <c r="D57" s="222"/>
      <c r="E57" s="222"/>
      <c r="F57" s="222"/>
      <c r="G57" s="234">
        <f>SUM(G54:G55)</f>
        <v>0</v>
      </c>
    </row>
    <row r="58" spans="1:18" s="190" customFormat="1" ht="12" thickBot="1" x14ac:dyDescent="0.25">
      <c r="G58" s="256"/>
    </row>
    <row r="59" spans="1:18" s="190" customFormat="1" ht="11.25" x14ac:dyDescent="0.2">
      <c r="A59" s="185" t="s">
        <v>198</v>
      </c>
      <c r="B59" s="187"/>
      <c r="C59" s="92" t="s">
        <v>304</v>
      </c>
      <c r="D59" s="187" t="s">
        <v>238</v>
      </c>
      <c r="E59" s="187" t="s">
        <v>233</v>
      </c>
      <c r="F59" s="187" t="s">
        <v>234</v>
      </c>
      <c r="G59" s="188" t="s">
        <v>141</v>
      </c>
      <c r="H59" s="189" t="s">
        <v>305</v>
      </c>
    </row>
    <row r="60" spans="1:18" s="190" customFormat="1" ht="11.25" x14ac:dyDescent="0.2">
      <c r="A60" s="239" t="s">
        <v>336</v>
      </c>
      <c r="B60" s="240"/>
      <c r="C60" s="90"/>
      <c r="D60" s="241" t="str">
        <f>INDEX(Cutters[],MATCH(A60,Cutter_Type,0),3)</f>
        <v>HOURLY</v>
      </c>
      <c r="E60" s="210">
        <v>0</v>
      </c>
      <c r="F60" s="250">
        <f>INDEX(Cutters[],MATCH(A60,Cutter_Type,0),2)</f>
        <v>32876</v>
      </c>
      <c r="G60" s="242">
        <f>E60*F60</f>
        <v>0</v>
      </c>
      <c r="H60" s="243"/>
    </row>
    <row r="61" spans="1:18" s="190" customFormat="1" ht="11.25" x14ac:dyDescent="0.2">
      <c r="A61" s="239" t="s">
        <v>347</v>
      </c>
      <c r="B61" s="240"/>
      <c r="C61" s="91"/>
      <c r="D61" s="241" t="str">
        <f>INDEX(Cutters[],MATCH(A61,Cutter_Type,0),3)</f>
        <v>HOURLY</v>
      </c>
      <c r="E61" s="210">
        <v>0</v>
      </c>
      <c r="F61" s="250">
        <f>INDEX(Cutters[],MATCH(A61,Cutter_Type,0),2)</f>
        <v>7787</v>
      </c>
      <c r="G61" s="242">
        <f>E61*F61</f>
        <v>0</v>
      </c>
      <c r="H61" s="252"/>
    </row>
    <row r="62" spans="1:18" s="190" customFormat="1" ht="12" thickBot="1" x14ac:dyDescent="0.25">
      <c r="A62" s="245"/>
      <c r="C62" s="253"/>
      <c r="G62" s="254"/>
      <c r="H62" s="245"/>
    </row>
    <row r="63" spans="1:18" s="190" customFormat="1" ht="12" thickBot="1" x14ac:dyDescent="0.25">
      <c r="C63" s="221" t="s">
        <v>199</v>
      </c>
      <c r="D63" s="222"/>
      <c r="E63" s="222"/>
      <c r="F63" s="222"/>
      <c r="G63" s="234">
        <f>SUM(G60:G61)</f>
        <v>0</v>
      </c>
    </row>
    <row r="64" spans="1:18" s="190" customFormat="1" ht="12" thickBot="1" x14ac:dyDescent="0.25">
      <c r="F64" s="320"/>
    </row>
    <row r="65" spans="1:9" s="190" customFormat="1" ht="11.25" x14ac:dyDescent="0.2">
      <c r="A65" s="185" t="s">
        <v>203</v>
      </c>
      <c r="B65" s="186"/>
      <c r="C65" s="186"/>
      <c r="D65" s="187" t="s">
        <v>238</v>
      </c>
      <c r="E65" s="187" t="s">
        <v>233</v>
      </c>
      <c r="F65" s="319" t="s">
        <v>234</v>
      </c>
      <c r="G65" s="193" t="s">
        <v>141</v>
      </c>
      <c r="H65" s="194"/>
      <c r="I65" s="192"/>
    </row>
    <row r="66" spans="1:9" s="190" customFormat="1" ht="11.25" x14ac:dyDescent="0.2">
      <c r="A66" s="239" t="s">
        <v>115</v>
      </c>
      <c r="B66" s="240"/>
      <c r="C66" s="240"/>
      <c r="D66" s="241" t="str">
        <f>INDEX(Equipment[],MATCH(A66,Equip_List,0),3)</f>
        <v>HOURLY</v>
      </c>
      <c r="E66" s="210">
        <v>0</v>
      </c>
      <c r="F66" s="250">
        <f>INDEX(Equipment[],MATCH(A66,Equip_List,0),2)</f>
        <v>15</v>
      </c>
      <c r="G66" s="231">
        <f>E66*F66</f>
        <v>0</v>
      </c>
      <c r="H66" s="217"/>
      <c r="I66" s="244"/>
    </row>
    <row r="67" spans="1:9" s="190" customFormat="1" ht="11.25" x14ac:dyDescent="0.2">
      <c r="A67" s="239" t="s">
        <v>105</v>
      </c>
      <c r="B67" s="240"/>
      <c r="C67" s="240"/>
      <c r="D67" s="241" t="str">
        <f>INDEX(Equipment[],MATCH(A67,Equip_List,0),3)</f>
        <v>HOURLY</v>
      </c>
      <c r="E67" s="210">
        <v>0</v>
      </c>
      <c r="F67" s="250">
        <f>INDEX(Equipment[],MATCH(A67,Equip_List,0),2)</f>
        <v>13</v>
      </c>
      <c r="G67" s="231">
        <f>E67*F67</f>
        <v>0</v>
      </c>
      <c r="H67" s="217"/>
      <c r="I67" s="244"/>
    </row>
    <row r="68" spans="1:9" s="190" customFormat="1" ht="11.25" x14ac:dyDescent="0.2">
      <c r="A68" s="239" t="s">
        <v>80</v>
      </c>
      <c r="B68" s="240"/>
      <c r="C68" s="245"/>
      <c r="D68" s="241" t="str">
        <f>INDEX(Equipment[],MATCH(A68,Equip_List,0),3)</f>
        <v>HOURLY</v>
      </c>
      <c r="E68" s="210">
        <v>0</v>
      </c>
      <c r="F68" s="250">
        <f>INDEX(Equipment[],MATCH(A68,Equip_List,0),2)</f>
        <v>296</v>
      </c>
      <c r="G68" s="231">
        <f>E68*F68</f>
        <v>0</v>
      </c>
      <c r="H68" s="217"/>
      <c r="I68" s="244"/>
    </row>
    <row r="69" spans="1:9" s="190" customFormat="1" ht="12" thickBot="1" x14ac:dyDescent="0.25">
      <c r="A69" s="245"/>
      <c r="C69" s="253"/>
      <c r="G69" s="254"/>
    </row>
    <row r="70" spans="1:9" s="190" customFormat="1" ht="12" thickBot="1" x14ac:dyDescent="0.25">
      <c r="C70" s="221" t="s">
        <v>204</v>
      </c>
      <c r="D70" s="222"/>
      <c r="E70" s="222"/>
      <c r="F70" s="222"/>
      <c r="G70" s="234">
        <f>SUM(G66:G68)</f>
        <v>0</v>
      </c>
      <c r="H70" s="249"/>
    </row>
    <row r="71" spans="1:9" s="190" customFormat="1" ht="12" thickBot="1" x14ac:dyDescent="0.25">
      <c r="C71" s="226"/>
      <c r="D71" s="226"/>
      <c r="E71" s="226"/>
      <c r="F71" s="249"/>
      <c r="G71" s="249"/>
    </row>
    <row r="72" spans="1:9" s="190" customFormat="1" ht="11.25" x14ac:dyDescent="0.2">
      <c r="A72" s="185" t="s">
        <v>205</v>
      </c>
      <c r="B72" s="186"/>
      <c r="C72" s="257" t="s">
        <v>206</v>
      </c>
      <c r="D72" s="258"/>
      <c r="E72" s="186"/>
      <c r="F72" s="187" t="s">
        <v>207</v>
      </c>
      <c r="G72" s="193" t="s">
        <v>208</v>
      </c>
    </row>
    <row r="73" spans="1:9" s="190" customFormat="1" ht="11.25" x14ac:dyDescent="0.2">
      <c r="A73" s="239" t="s">
        <v>209</v>
      </c>
      <c r="B73" s="259"/>
      <c r="C73" s="260"/>
      <c r="D73" s="261"/>
      <c r="E73" s="262"/>
      <c r="F73" s="430"/>
      <c r="G73" s="263"/>
    </row>
    <row r="74" spans="1:9" s="190" customFormat="1" ht="12" thickBot="1" x14ac:dyDescent="0.25">
      <c r="C74" s="248"/>
      <c r="G74" s="256"/>
    </row>
    <row r="75" spans="1:9" s="190" customFormat="1" ht="12" thickBot="1" x14ac:dyDescent="0.25">
      <c r="C75" s="221" t="s">
        <v>210</v>
      </c>
      <c r="D75" s="222"/>
      <c r="E75" s="222"/>
      <c r="F75" s="222"/>
      <c r="G75" s="234">
        <f>SUM(G73:G73)</f>
        <v>0</v>
      </c>
    </row>
    <row r="76" spans="1:9" s="190" customFormat="1" ht="12" thickBot="1" x14ac:dyDescent="0.25"/>
    <row r="77" spans="1:9" s="190" customFormat="1" ht="11.25" x14ac:dyDescent="0.2">
      <c r="A77" s="185" t="s">
        <v>213</v>
      </c>
      <c r="B77" s="186"/>
      <c r="C77" s="257" t="s">
        <v>214</v>
      </c>
      <c r="D77" s="258"/>
      <c r="E77" s="186"/>
      <c r="F77" s="186"/>
      <c r="G77" s="264" t="s">
        <v>215</v>
      </c>
    </row>
    <row r="78" spans="1:9" s="190" customFormat="1" ht="11.25" x14ac:dyDescent="0.2">
      <c r="A78" s="239"/>
      <c r="B78" s="240"/>
      <c r="C78" s="428"/>
      <c r="D78" s="429"/>
      <c r="E78" s="326"/>
      <c r="F78" s="259"/>
      <c r="G78" s="263"/>
    </row>
    <row r="79" spans="1:9" s="190" customFormat="1" ht="11.25" x14ac:dyDescent="0.2">
      <c r="A79" s="239"/>
      <c r="B79" s="240"/>
      <c r="C79" s="265"/>
      <c r="D79" s="261"/>
      <c r="E79" s="326"/>
      <c r="F79" s="259"/>
      <c r="G79" s="263"/>
    </row>
    <row r="80" spans="1:9" s="190" customFormat="1" ht="11.25" x14ac:dyDescent="0.2">
      <c r="A80" s="239"/>
      <c r="B80" s="240"/>
      <c r="C80" s="265"/>
      <c r="D80" s="261"/>
      <c r="E80" s="326"/>
      <c r="F80" s="259"/>
      <c r="G80" s="263"/>
    </row>
    <row r="81" spans="1:7" s="190" customFormat="1" ht="12" thickBot="1" x14ac:dyDescent="0.25">
      <c r="G81" s="256"/>
    </row>
    <row r="82" spans="1:7" s="190" customFormat="1" ht="12" thickBot="1" x14ac:dyDescent="0.25">
      <c r="C82" s="221" t="s">
        <v>216</v>
      </c>
      <c r="D82" s="222"/>
      <c r="E82" s="222"/>
      <c r="F82" s="222"/>
      <c r="G82" s="266">
        <f>SUM(G78:G80)</f>
        <v>0</v>
      </c>
    </row>
    <row r="83" spans="1:7" s="190" customFormat="1" ht="12" thickBot="1" x14ac:dyDescent="0.25">
      <c r="G83" s="244"/>
    </row>
    <row r="84" spans="1:7" s="190" customFormat="1" ht="11.25" x14ac:dyDescent="0.2">
      <c r="A84" s="185" t="s">
        <v>323</v>
      </c>
      <c r="B84" s="186"/>
      <c r="C84" s="257" t="s">
        <v>217</v>
      </c>
      <c r="D84" s="258"/>
      <c r="E84" s="257" t="s">
        <v>218</v>
      </c>
      <c r="F84" s="258"/>
      <c r="G84" s="193" t="s">
        <v>215</v>
      </c>
    </row>
    <row r="85" spans="1:7" s="190" customFormat="1" ht="11.25" x14ac:dyDescent="0.2">
      <c r="A85" s="239"/>
      <c r="B85" s="259"/>
      <c r="C85" s="426"/>
      <c r="D85" s="427"/>
      <c r="E85" s="267"/>
      <c r="F85" s="268"/>
      <c r="G85" s="263"/>
    </row>
    <row r="86" spans="1:7" s="190" customFormat="1" ht="11.25" x14ac:dyDescent="0.2">
      <c r="A86" s="239"/>
      <c r="B86" s="259"/>
      <c r="C86" s="265"/>
      <c r="D86" s="261"/>
      <c r="E86" s="267"/>
      <c r="F86" s="268"/>
      <c r="G86" s="263"/>
    </row>
    <row r="87" spans="1:7" s="190" customFormat="1" ht="11.25" x14ac:dyDescent="0.2">
      <c r="A87" s="239"/>
      <c r="B87" s="259"/>
      <c r="C87" s="265"/>
      <c r="D87" s="261"/>
      <c r="E87" s="267"/>
      <c r="F87" s="268"/>
      <c r="G87" s="263"/>
    </row>
    <row r="88" spans="1:7" s="190" customFormat="1" ht="12" thickBot="1" x14ac:dyDescent="0.25">
      <c r="G88" s="256"/>
    </row>
    <row r="89" spans="1:7" s="190" customFormat="1" ht="12" thickBot="1" x14ac:dyDescent="0.25">
      <c r="C89" s="221" t="s">
        <v>219</v>
      </c>
      <c r="D89" s="222"/>
      <c r="E89" s="222"/>
      <c r="F89" s="222"/>
      <c r="G89" s="234">
        <f>SUM(G85:G87)</f>
        <v>0</v>
      </c>
    </row>
    <row r="90" spans="1:7" s="190" customFormat="1" ht="12" thickBot="1" x14ac:dyDescent="0.25">
      <c r="B90" s="305"/>
      <c r="C90" s="226"/>
      <c r="D90" s="226"/>
      <c r="E90" s="322"/>
      <c r="F90" s="226"/>
      <c r="G90" s="249"/>
    </row>
    <row r="91" spans="1:7" s="190" customFormat="1" ht="11.25" x14ac:dyDescent="0.2">
      <c r="A91" s="424" t="s">
        <v>321</v>
      </c>
      <c r="B91" s="186"/>
      <c r="C91" s="257" t="s">
        <v>214</v>
      </c>
      <c r="D91" s="258"/>
      <c r="E91" s="321"/>
      <c r="F91" s="186"/>
      <c r="G91" s="264" t="s">
        <v>215</v>
      </c>
    </row>
    <row r="92" spans="1:7" s="190" customFormat="1" ht="11.25" x14ac:dyDescent="0.2">
      <c r="A92" s="308"/>
      <c r="B92" s="304"/>
      <c r="C92" s="428"/>
      <c r="D92" s="429"/>
      <c r="E92" s="323"/>
      <c r="F92" s="259"/>
      <c r="G92" s="263"/>
    </row>
    <row r="93" spans="1:7" s="190" customFormat="1" ht="11.25" x14ac:dyDescent="0.2">
      <c r="A93" s="307"/>
      <c r="B93" s="240"/>
      <c r="C93" s="428"/>
      <c r="D93" s="429"/>
      <c r="E93" s="323"/>
      <c r="F93" s="259"/>
      <c r="G93" s="263"/>
    </row>
    <row r="94" spans="1:7" s="190" customFormat="1" ht="11.25" x14ac:dyDescent="0.2">
      <c r="A94" s="306"/>
      <c r="B94" s="240"/>
      <c r="C94" s="428"/>
      <c r="D94" s="429"/>
      <c r="E94" s="323"/>
      <c r="F94" s="259"/>
      <c r="G94" s="263"/>
    </row>
    <row r="95" spans="1:7" s="190" customFormat="1" ht="12" thickBot="1" x14ac:dyDescent="0.25">
      <c r="A95" s="194"/>
      <c r="G95" s="256"/>
    </row>
    <row r="96" spans="1:7" s="190" customFormat="1" ht="12" thickBot="1" x14ac:dyDescent="0.25">
      <c r="A96" s="194"/>
      <c r="C96" s="221" t="s">
        <v>220</v>
      </c>
      <c r="D96" s="222"/>
      <c r="E96" s="222"/>
      <c r="F96" s="222"/>
      <c r="G96" s="266">
        <f>SUM(G92:G94)</f>
        <v>0</v>
      </c>
    </row>
    <row r="97" spans="1:17" s="190" customFormat="1" ht="12" thickBot="1" x14ac:dyDescent="0.25">
      <c r="A97" s="194"/>
      <c r="C97" s="226"/>
      <c r="D97" s="226"/>
      <c r="E97" s="226"/>
      <c r="F97" s="226"/>
      <c r="G97" s="270"/>
    </row>
    <row r="98" spans="1:17" s="190" customFormat="1" ht="11.25" x14ac:dyDescent="0.2">
      <c r="A98" s="425" t="s">
        <v>322</v>
      </c>
      <c r="B98" s="186"/>
      <c r="C98" s="257" t="s">
        <v>214</v>
      </c>
      <c r="D98" s="258"/>
      <c r="E98" s="269"/>
      <c r="F98" s="269"/>
      <c r="G98" s="264" t="s">
        <v>215</v>
      </c>
    </row>
    <row r="99" spans="1:17" s="190" customFormat="1" ht="11.25" x14ac:dyDescent="0.2">
      <c r="A99" s="239"/>
      <c r="B99" s="240"/>
      <c r="C99" s="428"/>
      <c r="D99" s="429"/>
      <c r="E99" s="326"/>
      <c r="F99" s="259"/>
      <c r="G99" s="263"/>
    </row>
    <row r="100" spans="1:17" s="190" customFormat="1" ht="11.25" x14ac:dyDescent="0.2">
      <c r="A100" s="239"/>
      <c r="B100" s="240"/>
      <c r="C100" s="428"/>
      <c r="D100" s="429"/>
      <c r="E100" s="326"/>
      <c r="F100" s="259"/>
      <c r="G100" s="263"/>
    </row>
    <row r="101" spans="1:17" s="190" customFormat="1" ht="11.25" x14ac:dyDescent="0.2">
      <c r="A101" s="239"/>
      <c r="B101" s="245"/>
      <c r="C101" s="428"/>
      <c r="D101" s="429"/>
      <c r="E101" s="326"/>
      <c r="F101" s="327"/>
      <c r="G101" s="271"/>
    </row>
    <row r="102" spans="1:17" s="190" customFormat="1" ht="12" thickBot="1" x14ac:dyDescent="0.25">
      <c r="B102" s="245"/>
      <c r="F102" s="248"/>
      <c r="G102" s="272"/>
    </row>
    <row r="103" spans="1:17" s="190" customFormat="1" ht="12" thickBot="1" x14ac:dyDescent="0.25">
      <c r="C103" s="221" t="s">
        <v>221</v>
      </c>
      <c r="D103" s="222"/>
      <c r="E103" s="222"/>
      <c r="F103" s="222"/>
      <c r="G103" s="266">
        <f>SUM(G99:G101)</f>
        <v>0</v>
      </c>
    </row>
    <row r="104" spans="1:17" s="190" customFormat="1" ht="12" thickBot="1" x14ac:dyDescent="0.25">
      <c r="G104" s="244"/>
    </row>
    <row r="105" spans="1:17" s="190" customFormat="1" ht="11.25" x14ac:dyDescent="0.2">
      <c r="A105" s="185" t="s">
        <v>222</v>
      </c>
      <c r="B105" s="273"/>
      <c r="C105" s="257" t="s">
        <v>214</v>
      </c>
      <c r="D105" s="258"/>
      <c r="E105" s="269"/>
      <c r="F105" s="269"/>
      <c r="G105" s="264" t="s">
        <v>215</v>
      </c>
    </row>
    <row r="106" spans="1:17" s="190" customFormat="1" ht="11.25" x14ac:dyDescent="0.2">
      <c r="A106" s="239"/>
      <c r="B106" s="240"/>
      <c r="C106" s="428"/>
      <c r="D106" s="429"/>
      <c r="E106" s="326"/>
      <c r="F106" s="259"/>
      <c r="G106" s="263"/>
    </row>
    <row r="107" spans="1:17" s="190" customFormat="1" ht="11.25" x14ac:dyDescent="0.2">
      <c r="A107" s="239"/>
      <c r="B107" s="240"/>
      <c r="C107" s="428"/>
      <c r="D107" s="429"/>
      <c r="E107" s="326"/>
      <c r="F107" s="259"/>
      <c r="G107" s="263"/>
    </row>
    <row r="108" spans="1:17" s="190" customFormat="1" ht="11.25" x14ac:dyDescent="0.2">
      <c r="A108" s="239"/>
      <c r="B108" s="240"/>
      <c r="C108" s="428"/>
      <c r="D108" s="429"/>
      <c r="E108" s="326"/>
      <c r="F108" s="259"/>
      <c r="G108" s="271"/>
    </row>
    <row r="109" spans="1:17" s="190" customFormat="1" ht="12" thickBot="1" x14ac:dyDescent="0.25">
      <c r="C109" s="226"/>
      <c r="D109" s="226"/>
      <c r="E109" s="226"/>
      <c r="F109" s="226"/>
      <c r="G109" s="275"/>
    </row>
    <row r="110" spans="1:17" s="190" customFormat="1" ht="13.5" thickBot="1" x14ac:dyDescent="0.25">
      <c r="C110" s="221" t="s">
        <v>223</v>
      </c>
      <c r="D110" s="222"/>
      <c r="E110" s="222"/>
      <c r="F110" s="222"/>
      <c r="G110" s="266">
        <f>SUM(G106:G108)</f>
        <v>0</v>
      </c>
      <c r="K110" s="198"/>
      <c r="L110" s="198"/>
      <c r="M110" s="198"/>
      <c r="N110" s="198"/>
      <c r="O110" s="198"/>
      <c r="P110" s="198"/>
      <c r="Q110" s="198"/>
    </row>
    <row r="111" spans="1:17" s="198" customFormat="1" ht="13.5" thickBot="1" x14ac:dyDescent="0.25">
      <c r="B111" s="276"/>
      <c r="E111" s="277"/>
      <c r="G111" s="277"/>
      <c r="K111" s="190"/>
      <c r="L111" s="190"/>
      <c r="M111" s="190"/>
      <c r="N111" s="190"/>
      <c r="O111" s="190"/>
      <c r="P111" s="190"/>
      <c r="Q111" s="190"/>
    </row>
    <row r="112" spans="1:17" s="190" customFormat="1" ht="11.25" x14ac:dyDescent="0.2">
      <c r="A112" s="185" t="s">
        <v>224</v>
      </c>
      <c r="B112" s="186"/>
      <c r="C112" s="257" t="s">
        <v>214</v>
      </c>
      <c r="D112" s="258"/>
      <c r="E112" s="269"/>
      <c r="F112" s="269"/>
      <c r="G112" s="264" t="s">
        <v>215</v>
      </c>
    </row>
    <row r="113" spans="1:17" s="190" customFormat="1" ht="11.25" x14ac:dyDescent="0.2">
      <c r="A113" s="239"/>
      <c r="B113" s="240"/>
      <c r="C113" s="428"/>
      <c r="D113" s="429"/>
      <c r="E113" s="326"/>
      <c r="F113" s="259"/>
      <c r="G113" s="263"/>
    </row>
    <row r="114" spans="1:17" s="190" customFormat="1" ht="11.25" x14ac:dyDescent="0.2">
      <c r="A114" s="239"/>
      <c r="B114" s="240"/>
      <c r="C114" s="428"/>
      <c r="D114" s="429"/>
      <c r="E114" s="326"/>
      <c r="F114" s="259"/>
      <c r="G114" s="263"/>
    </row>
    <row r="115" spans="1:17" s="190" customFormat="1" x14ac:dyDescent="0.2">
      <c r="A115" s="239"/>
      <c r="B115" s="240"/>
      <c r="C115" s="428"/>
      <c r="D115" s="429"/>
      <c r="E115" s="326"/>
      <c r="F115" s="259"/>
      <c r="G115" s="263"/>
      <c r="I115"/>
      <c r="J115"/>
      <c r="K115"/>
    </row>
    <row r="116" spans="1:17" s="190" customFormat="1" ht="13.5" thickBot="1" x14ac:dyDescent="0.25">
      <c r="D116" s="248"/>
      <c r="G116" s="256"/>
      <c r="I116"/>
      <c r="J116"/>
      <c r="K116"/>
    </row>
    <row r="117" spans="1:17" s="190" customFormat="1" ht="13.5" thickBot="1" x14ac:dyDescent="0.25">
      <c r="C117" s="221" t="s">
        <v>225</v>
      </c>
      <c r="D117" s="222"/>
      <c r="E117" s="222"/>
      <c r="F117" s="222"/>
      <c r="G117" s="266">
        <f>SUM(G113:G115)</f>
        <v>0</v>
      </c>
      <c r="I117"/>
      <c r="J117"/>
      <c r="K117"/>
    </row>
    <row r="118" spans="1:17" s="190" customFormat="1" ht="13.5" thickBot="1" x14ac:dyDescent="0.25">
      <c r="G118" s="244"/>
      <c r="I118"/>
      <c r="J118"/>
      <c r="K118"/>
    </row>
    <row r="119" spans="1:17" s="190" customFormat="1" x14ac:dyDescent="0.2">
      <c r="A119" s="185" t="s">
        <v>226</v>
      </c>
      <c r="B119" s="186"/>
      <c r="C119" s="257" t="s">
        <v>227</v>
      </c>
      <c r="D119" s="257"/>
      <c r="E119" s="328"/>
      <c r="F119" s="274"/>
      <c r="G119" s="264" t="s">
        <v>215</v>
      </c>
      <c r="I119"/>
      <c r="J119"/>
      <c r="K119"/>
    </row>
    <row r="120" spans="1:17" s="190" customFormat="1" x14ac:dyDescent="0.2">
      <c r="A120" s="239"/>
      <c r="B120" s="240"/>
      <c r="C120" s="428"/>
      <c r="D120" s="429"/>
      <c r="E120" s="325"/>
      <c r="F120" s="324"/>
      <c r="G120" s="263"/>
      <c r="I120"/>
      <c r="J120"/>
      <c r="K120"/>
    </row>
    <row r="121" spans="1:17" s="190" customFormat="1" x14ac:dyDescent="0.2">
      <c r="A121" s="239"/>
      <c r="B121" s="240"/>
      <c r="C121" s="428"/>
      <c r="D121" s="429"/>
      <c r="E121" s="325"/>
      <c r="F121" s="324"/>
      <c r="G121" s="263"/>
      <c r="I121"/>
      <c r="J121"/>
      <c r="K121"/>
    </row>
    <row r="122" spans="1:17" s="190" customFormat="1" ht="11.25" x14ac:dyDescent="0.2">
      <c r="A122" s="239"/>
      <c r="B122" s="240"/>
      <c r="C122" s="428"/>
      <c r="D122" s="429"/>
      <c r="E122" s="325"/>
      <c r="F122" s="324"/>
      <c r="G122" s="271"/>
    </row>
    <row r="123" spans="1:17" s="190" customFormat="1" ht="13.5" thickBot="1" x14ac:dyDescent="0.25">
      <c r="G123" s="272"/>
      <c r="K123" s="198"/>
      <c r="L123" s="198"/>
      <c r="M123" s="198"/>
      <c r="N123" s="198"/>
      <c r="O123" s="198"/>
      <c r="P123" s="198"/>
      <c r="Q123" s="198"/>
    </row>
    <row r="124" spans="1:17" s="198" customFormat="1" ht="13.5" thickBot="1" x14ac:dyDescent="0.25">
      <c r="A124" s="190"/>
      <c r="B124" s="190"/>
      <c r="C124" s="221" t="s">
        <v>228</v>
      </c>
      <c r="D124" s="222"/>
      <c r="E124" s="222"/>
      <c r="F124" s="222"/>
      <c r="G124" s="266">
        <f>SUM(G120:G122)</f>
        <v>0</v>
      </c>
      <c r="H124" s="278" t="s">
        <v>298</v>
      </c>
      <c r="I124" s="279"/>
    </row>
    <row r="125" spans="1:17" s="198" customFormat="1" ht="13.5" thickBot="1" x14ac:dyDescent="0.25">
      <c r="A125" s="276"/>
      <c r="B125" s="276"/>
      <c r="C125" s="277"/>
      <c r="H125" s="285">
        <f ca="1">NOW()</f>
        <v>45048.44266724537</v>
      </c>
      <c r="I125" s="279"/>
    </row>
    <row r="126" spans="1:17" s="198" customFormat="1" ht="13.5" customHeight="1" thickBot="1" x14ac:dyDescent="0.25">
      <c r="A126" s="276"/>
      <c r="B126" s="280" t="s">
        <v>229</v>
      </c>
      <c r="C126" s="281"/>
      <c r="D126" s="282"/>
      <c r="E126" s="283"/>
      <c r="F126" s="283"/>
      <c r="G126" s="284">
        <f>I38+G57+G63+G51+G70+G75+G45+G82+G89+G96+G103+G110+G117+G124</f>
        <v>0</v>
      </c>
      <c r="H126" s="197"/>
      <c r="K126" s="286"/>
      <c r="L126" s="286"/>
      <c r="M126" s="286"/>
      <c r="N126" s="286"/>
      <c r="O126" s="286"/>
      <c r="P126" s="286"/>
      <c r="Q126" s="286"/>
    </row>
    <row r="127" spans="1:17" s="286" customFormat="1" ht="23.25" x14ac:dyDescent="0.2">
      <c r="A127" s="198"/>
      <c r="B127" s="276"/>
      <c r="C127" s="198"/>
      <c r="D127" s="198"/>
      <c r="E127" s="277"/>
      <c r="F127" s="198"/>
      <c r="G127" s="277"/>
      <c r="H127" s="290"/>
      <c r="I127" s="289"/>
      <c r="K127" s="198"/>
      <c r="L127" s="198"/>
      <c r="M127" s="198"/>
      <c r="N127" s="198"/>
      <c r="O127" s="198"/>
      <c r="P127" s="198"/>
      <c r="Q127" s="198"/>
    </row>
    <row r="128" spans="1:17" s="198" customFormat="1" ht="12" customHeight="1" x14ac:dyDescent="0.2">
      <c r="A128" s="287" t="s">
        <v>230</v>
      </c>
      <c r="B128" s="287"/>
      <c r="C128" s="288"/>
      <c r="D128" s="289"/>
      <c r="E128" s="288"/>
      <c r="F128" s="289"/>
      <c r="G128" s="288"/>
      <c r="H128" s="197"/>
    </row>
    <row r="129" customFormat="1" x14ac:dyDescent="0.2"/>
    <row r="130" customFormat="1" x14ac:dyDescent="0.2"/>
    <row r="131" customFormat="1" x14ac:dyDescent="0.2"/>
    <row r="132" customFormat="1" x14ac:dyDescent="0.2"/>
    <row r="133" customFormat="1" x14ac:dyDescent="0.2"/>
    <row r="134" customFormat="1" x14ac:dyDescent="0.2"/>
    <row r="135" customFormat="1" x14ac:dyDescent="0.2"/>
    <row r="136" customFormat="1" x14ac:dyDescent="0.2"/>
    <row r="137" customFormat="1" x14ac:dyDescent="0.2"/>
    <row r="138" customFormat="1" x14ac:dyDescent="0.2"/>
    <row r="139" customFormat="1" x14ac:dyDescent="0.2"/>
    <row r="140" customFormat="1" x14ac:dyDescent="0.2"/>
    <row r="141" customFormat="1" x14ac:dyDescent="0.2"/>
    <row r="142" customFormat="1" x14ac:dyDescent="0.2"/>
    <row r="143" customFormat="1" x14ac:dyDescent="0.2"/>
    <row r="144" customFormat="1" x14ac:dyDescent="0.2"/>
    <row r="145" customFormat="1" x14ac:dyDescent="0.2"/>
    <row r="146" customFormat="1" x14ac:dyDescent="0.2"/>
    <row r="147" customFormat="1" x14ac:dyDescent="0.2"/>
    <row r="148" customFormat="1" x14ac:dyDescent="0.2"/>
    <row r="149" customFormat="1" x14ac:dyDescent="0.2"/>
    <row r="150" customFormat="1" x14ac:dyDescent="0.2"/>
    <row r="151" customFormat="1" x14ac:dyDescent="0.2"/>
    <row r="152" customFormat="1" x14ac:dyDescent="0.2"/>
    <row r="153" customFormat="1" x14ac:dyDescent="0.2"/>
    <row r="154" customFormat="1" x14ac:dyDescent="0.2"/>
    <row r="155" customFormat="1" x14ac:dyDescent="0.2"/>
    <row r="156" customFormat="1" x14ac:dyDescent="0.2"/>
    <row r="157" customFormat="1" x14ac:dyDescent="0.2"/>
    <row r="158" customFormat="1" x14ac:dyDescent="0.2"/>
    <row r="159" customFormat="1" x14ac:dyDescent="0.2"/>
    <row r="160" customFormat="1" x14ac:dyDescent="0.2"/>
    <row r="161" customFormat="1" x14ac:dyDescent="0.2"/>
    <row r="162" customFormat="1" x14ac:dyDescent="0.2"/>
    <row r="163" customFormat="1" x14ac:dyDescent="0.2"/>
    <row r="164" customFormat="1" x14ac:dyDescent="0.2"/>
    <row r="165" customFormat="1" x14ac:dyDescent="0.2"/>
    <row r="166" customFormat="1" x14ac:dyDescent="0.2"/>
    <row r="167" customFormat="1" x14ac:dyDescent="0.2"/>
    <row r="168" customFormat="1" x14ac:dyDescent="0.2"/>
    <row r="169" customFormat="1" x14ac:dyDescent="0.2"/>
    <row r="170" customFormat="1" x14ac:dyDescent="0.2"/>
    <row r="171" customFormat="1" x14ac:dyDescent="0.2"/>
    <row r="172" customFormat="1" x14ac:dyDescent="0.2"/>
    <row r="173" customFormat="1" x14ac:dyDescent="0.2"/>
    <row r="174" customFormat="1" x14ac:dyDescent="0.2"/>
    <row r="175" customFormat="1" x14ac:dyDescent="0.2"/>
    <row r="176" customFormat="1" x14ac:dyDescent="0.2"/>
    <row r="177" customFormat="1" x14ac:dyDescent="0.2"/>
    <row r="178" customFormat="1" x14ac:dyDescent="0.2"/>
    <row r="179" customFormat="1" x14ac:dyDescent="0.2"/>
    <row r="180" customFormat="1" x14ac:dyDescent="0.2"/>
    <row r="181" customFormat="1" ht="11.25" customHeight="1" x14ac:dyDescent="0.2"/>
    <row r="182" customFormat="1" x14ac:dyDescent="0.2"/>
    <row r="183" customFormat="1" x14ac:dyDescent="0.2"/>
    <row r="184" customFormat="1" x14ac:dyDescent="0.2"/>
    <row r="185" customFormat="1" x14ac:dyDescent="0.2"/>
    <row r="186" customFormat="1" x14ac:dyDescent="0.2"/>
    <row r="187" customFormat="1" x14ac:dyDescent="0.2"/>
    <row r="188" customFormat="1" x14ac:dyDescent="0.2"/>
    <row r="189" customFormat="1" x14ac:dyDescent="0.2"/>
    <row r="190" customFormat="1" x14ac:dyDescent="0.2"/>
    <row r="191" customFormat="1" x14ac:dyDescent="0.2"/>
    <row r="192" customFormat="1" x14ac:dyDescent="0.2"/>
    <row r="193" customFormat="1" x14ac:dyDescent="0.2"/>
    <row r="194" customFormat="1" x14ac:dyDescent="0.2"/>
    <row r="195" customFormat="1" x14ac:dyDescent="0.2"/>
    <row r="196" customFormat="1" x14ac:dyDescent="0.2"/>
    <row r="197" customFormat="1" x14ac:dyDescent="0.2"/>
    <row r="198" customFormat="1" x14ac:dyDescent="0.2"/>
    <row r="199" customFormat="1" x14ac:dyDescent="0.2"/>
    <row r="200" customFormat="1" x14ac:dyDescent="0.2"/>
    <row r="201" customFormat="1" x14ac:dyDescent="0.2"/>
    <row r="202" customFormat="1" x14ac:dyDescent="0.2"/>
    <row r="203" customFormat="1" x14ac:dyDescent="0.2"/>
    <row r="204" customFormat="1" x14ac:dyDescent="0.2"/>
    <row r="205" customFormat="1" x14ac:dyDescent="0.2"/>
    <row r="206" customFormat="1" x14ac:dyDescent="0.2"/>
    <row r="207" customFormat="1" x14ac:dyDescent="0.2"/>
    <row r="208" customFormat="1" x14ac:dyDescent="0.2"/>
    <row r="209" customFormat="1" x14ac:dyDescent="0.2"/>
    <row r="210" customFormat="1" x14ac:dyDescent="0.2"/>
    <row r="211" customFormat="1" x14ac:dyDescent="0.2"/>
    <row r="212" customFormat="1" x14ac:dyDescent="0.2"/>
    <row r="213" customFormat="1" x14ac:dyDescent="0.2"/>
    <row r="214" customFormat="1" x14ac:dyDescent="0.2"/>
    <row r="215" customFormat="1" x14ac:dyDescent="0.2"/>
    <row r="216" customFormat="1" x14ac:dyDescent="0.2"/>
    <row r="217" customFormat="1" x14ac:dyDescent="0.2"/>
    <row r="218" customFormat="1" x14ac:dyDescent="0.2"/>
    <row r="219" customFormat="1" x14ac:dyDescent="0.2"/>
    <row r="220" customFormat="1" x14ac:dyDescent="0.2"/>
    <row r="221" customFormat="1" x14ac:dyDescent="0.2"/>
    <row r="222" customFormat="1" x14ac:dyDescent="0.2"/>
    <row r="223" customFormat="1" x14ac:dyDescent="0.2"/>
    <row r="224" customFormat="1" x14ac:dyDescent="0.2"/>
    <row r="225" customFormat="1" x14ac:dyDescent="0.2"/>
    <row r="226" customFormat="1" x14ac:dyDescent="0.2"/>
    <row r="227" customFormat="1" x14ac:dyDescent="0.2"/>
    <row r="228" customFormat="1" x14ac:dyDescent="0.2"/>
    <row r="229" customFormat="1" x14ac:dyDescent="0.2"/>
    <row r="230" customFormat="1" x14ac:dyDescent="0.2"/>
    <row r="231" customFormat="1" x14ac:dyDescent="0.2"/>
    <row r="232" customFormat="1" x14ac:dyDescent="0.2"/>
    <row r="233" customFormat="1" x14ac:dyDescent="0.2"/>
    <row r="234" customFormat="1" x14ac:dyDescent="0.2"/>
    <row r="235" customFormat="1" x14ac:dyDescent="0.2"/>
    <row r="236" customFormat="1" x14ac:dyDescent="0.2"/>
    <row r="237" customFormat="1" x14ac:dyDescent="0.2"/>
    <row r="238" customFormat="1" x14ac:dyDescent="0.2"/>
    <row r="239" customFormat="1" x14ac:dyDescent="0.2"/>
    <row r="240" customFormat="1" x14ac:dyDescent="0.2"/>
    <row r="241" customFormat="1" x14ac:dyDescent="0.2"/>
    <row r="242" customFormat="1" x14ac:dyDescent="0.2"/>
    <row r="243" customFormat="1" x14ac:dyDescent="0.2"/>
    <row r="244" customFormat="1" x14ac:dyDescent="0.2"/>
    <row r="245" customFormat="1" x14ac:dyDescent="0.2"/>
    <row r="246" customFormat="1" x14ac:dyDescent="0.2"/>
    <row r="247" customFormat="1" x14ac:dyDescent="0.2"/>
    <row r="248" customFormat="1" x14ac:dyDescent="0.2"/>
    <row r="249" customFormat="1" x14ac:dyDescent="0.2"/>
    <row r="250" customFormat="1" x14ac:dyDescent="0.2"/>
    <row r="251" customFormat="1" x14ac:dyDescent="0.2"/>
    <row r="252" customFormat="1" x14ac:dyDescent="0.2"/>
    <row r="253" customFormat="1" x14ac:dyDescent="0.2"/>
    <row r="254" customFormat="1" x14ac:dyDescent="0.2"/>
    <row r="255" customFormat="1" x14ac:dyDescent="0.2"/>
    <row r="256" customFormat="1" x14ac:dyDescent="0.2"/>
    <row r="257" customFormat="1" x14ac:dyDescent="0.2"/>
    <row r="258" customFormat="1" x14ac:dyDescent="0.2"/>
    <row r="259" customFormat="1" x14ac:dyDescent="0.2"/>
    <row r="260" customFormat="1" x14ac:dyDescent="0.2"/>
    <row r="261" customFormat="1" x14ac:dyDescent="0.2"/>
    <row r="262" customFormat="1" x14ac:dyDescent="0.2"/>
    <row r="263" customFormat="1" x14ac:dyDescent="0.2"/>
    <row r="264" customFormat="1" x14ac:dyDescent="0.2"/>
    <row r="265" customFormat="1" x14ac:dyDescent="0.2"/>
    <row r="266" customFormat="1" x14ac:dyDescent="0.2"/>
    <row r="267" customFormat="1" x14ac:dyDescent="0.2"/>
    <row r="268" customFormat="1" x14ac:dyDescent="0.2"/>
    <row r="269" customFormat="1" x14ac:dyDescent="0.2"/>
    <row r="270" customFormat="1" x14ac:dyDescent="0.2"/>
    <row r="271" customFormat="1" x14ac:dyDescent="0.2"/>
    <row r="272" customFormat="1" x14ac:dyDescent="0.2"/>
    <row r="273" customFormat="1" x14ac:dyDescent="0.2"/>
    <row r="274" customFormat="1" x14ac:dyDescent="0.2"/>
    <row r="275" customFormat="1" x14ac:dyDescent="0.2"/>
    <row r="276" customFormat="1" x14ac:dyDescent="0.2"/>
    <row r="277" customFormat="1" x14ac:dyDescent="0.2"/>
    <row r="278" customFormat="1" x14ac:dyDescent="0.2"/>
    <row r="279" customFormat="1" x14ac:dyDescent="0.2"/>
    <row r="280" customFormat="1" x14ac:dyDescent="0.2"/>
    <row r="281" customFormat="1" x14ac:dyDescent="0.2"/>
    <row r="282" customFormat="1" x14ac:dyDescent="0.2"/>
    <row r="283" customFormat="1" x14ac:dyDescent="0.2"/>
    <row r="284" customFormat="1" x14ac:dyDescent="0.2"/>
    <row r="285" customFormat="1" x14ac:dyDescent="0.2"/>
    <row r="286" customFormat="1" x14ac:dyDescent="0.2"/>
    <row r="287" customFormat="1" x14ac:dyDescent="0.2"/>
    <row r="288" customFormat="1" x14ac:dyDescent="0.2"/>
    <row r="289" customFormat="1" x14ac:dyDescent="0.2"/>
    <row r="290" customFormat="1" x14ac:dyDescent="0.2"/>
    <row r="291" customFormat="1" x14ac:dyDescent="0.2"/>
    <row r="292" customFormat="1" x14ac:dyDescent="0.2"/>
    <row r="293" customFormat="1" x14ac:dyDescent="0.2"/>
    <row r="294" customFormat="1" x14ac:dyDescent="0.2"/>
    <row r="295" customFormat="1" x14ac:dyDescent="0.2"/>
    <row r="296" customFormat="1" x14ac:dyDescent="0.2"/>
    <row r="297" customFormat="1" x14ac:dyDescent="0.2"/>
    <row r="298" customFormat="1" x14ac:dyDescent="0.2"/>
    <row r="299" customFormat="1" x14ac:dyDescent="0.2"/>
    <row r="300" customFormat="1" x14ac:dyDescent="0.2"/>
    <row r="301" customFormat="1" x14ac:dyDescent="0.2"/>
    <row r="302" customFormat="1" x14ac:dyDescent="0.2"/>
    <row r="303" customFormat="1" x14ac:dyDescent="0.2"/>
    <row r="304" customFormat="1" x14ac:dyDescent="0.2"/>
    <row r="305" customFormat="1" x14ac:dyDescent="0.2"/>
    <row r="306" customFormat="1" x14ac:dyDescent="0.2"/>
    <row r="307" customFormat="1" x14ac:dyDescent="0.2"/>
    <row r="308" customFormat="1" x14ac:dyDescent="0.2"/>
    <row r="309" customFormat="1" x14ac:dyDescent="0.2"/>
    <row r="310" customFormat="1" x14ac:dyDescent="0.2"/>
    <row r="311" customFormat="1" x14ac:dyDescent="0.2"/>
    <row r="312" customFormat="1" x14ac:dyDescent="0.2"/>
  </sheetData>
  <phoneticPr fontId="0" type="noConversion"/>
  <dataValidations xWindow="259" yWindow="499" count="9">
    <dataValidation type="list" allowBlank="1" showInputMessage="1" showErrorMessage="1" sqref="H48:H49 H60:H61 H54:H55" xr:uid="{C2A74184-52FC-4A25-BE7A-F3FA0C159A00}">
      <formula1>"Yes, No"</formula1>
    </dataValidation>
    <dataValidation type="list" allowBlank="1" showInputMessage="1" showErrorMessage="1" sqref="C7:C36" xr:uid="{A24A38B7-1FE8-475F-BD0B-1EE8FA902159}">
      <formula1>"A,R,C"</formula1>
    </dataValidation>
    <dataValidation type="list" allowBlank="1" showInputMessage="1" showErrorMessage="1" sqref="A41:A43" xr:uid="{DF6BDF11-F940-4066-A5F6-68CEE8306E9C}">
      <formula1>Vehicle_Type</formula1>
    </dataValidation>
    <dataValidation type="list" allowBlank="1" showInputMessage="1" showErrorMessage="1" sqref="A48:A49" xr:uid="{F619B2D0-AF2F-473D-8847-2C0C58115E30}">
      <formula1>Air_Type</formula1>
    </dataValidation>
    <dataValidation type="list" allowBlank="1" showInputMessage="1" showErrorMessage="1" prompt="click on arrow for a drop down list" sqref="A54:A55" xr:uid="{2BE75920-3420-43E6-9036-E3B44725E653}">
      <formula1>Boat_Type</formula1>
    </dataValidation>
    <dataValidation type="list" allowBlank="1" showInputMessage="1" showErrorMessage="1" prompt="click on arrow for a drop down list" sqref="A60:A61" xr:uid="{A4F14C38-F6A5-4A89-A3E8-49445B67740E}">
      <formula1>Cutter_Type</formula1>
    </dataValidation>
    <dataValidation type="list" allowBlank="1" showInputMessage="1" showErrorMessage="1" prompt="click on arrow for a drop down list" sqref="A66:A68" xr:uid="{F3ABCE18-BA44-4820-A217-D4C629C63275}">
      <formula1>Equip_List</formula1>
    </dataValidation>
    <dataValidation type="list" allowBlank="1" showInputMessage="1" showErrorMessage="1" sqref="E7:E36" xr:uid="{705E577D-B295-4ACC-86D5-1C167FBBAF87}">
      <formula1>Paygrade</formula1>
    </dataValidation>
    <dataValidation type="list" errorStyle="warning" allowBlank="1" showInputMessage="1" showErrorMessage="1" errorTitle="Warning" error="This Position is not part of the standard list Select Yes to continue." sqref="F7:F36" xr:uid="{CC152782-290D-4F88-8FA4-F1A2184596A9}">
      <formula1>Duty_List</formula1>
    </dataValidation>
  </dataValidations>
  <pageMargins left="0.7" right="0.7" top="0.75" bottom="0.75" header="0.3" footer="0.3"/>
  <pageSetup scale="74" fitToHeight="0" orientation="portrait" r:id="rId1"/>
  <headerFooter alignWithMargins="0"/>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pageSetUpPr fitToPage="1"/>
  </sheetPr>
  <dimension ref="A1:R303"/>
  <sheetViews>
    <sheetView showGridLines="0" zoomScaleNormal="100" workbookViewId="0"/>
  </sheetViews>
  <sheetFormatPr defaultColWidth="9.140625" defaultRowHeight="12.75" x14ac:dyDescent="0.2"/>
  <cols>
    <col min="1" max="1" width="24.7109375" style="6" customWidth="1"/>
    <col min="2" max="2" width="15.28515625" style="5" bestFit="1" customWidth="1"/>
    <col min="3" max="3" width="8" style="6" customWidth="1"/>
    <col min="4" max="4" width="16.28515625" style="6" customWidth="1"/>
    <col min="5" max="5" width="8.7109375" style="6" bestFit="1" customWidth="1"/>
    <col min="6" max="6" width="12.7109375" style="6" customWidth="1"/>
    <col min="7" max="7" width="12" style="6" customWidth="1"/>
    <col min="8" max="8" width="12.7109375" style="6" customWidth="1"/>
    <col min="9" max="9" width="12.7109375" style="5" customWidth="1"/>
    <col min="10" max="16384" width="9.140625" style="5"/>
  </cols>
  <sheetData>
    <row r="1" spans="1:10" x14ac:dyDescent="0.2">
      <c r="A1" s="72" t="s">
        <v>119</v>
      </c>
      <c r="B1" s="85" t="str">
        <f>'Daily Summary'!J2</f>
        <v>UCGPXXXXXX</v>
      </c>
      <c r="D1" s="5"/>
      <c r="F1" s="12" t="s">
        <v>259</v>
      </c>
      <c r="G1" s="87" t="str">
        <f>'Daily Summary'!A1</f>
        <v>F/V StillaFloat</v>
      </c>
    </row>
    <row r="2" spans="1:10" x14ac:dyDescent="0.2">
      <c r="A2" s="30"/>
      <c r="B2" s="30"/>
      <c r="C2" s="30"/>
      <c r="D2" s="5"/>
      <c r="E2" s="30"/>
      <c r="F2" s="5"/>
      <c r="G2" s="30"/>
      <c r="H2" s="5"/>
    </row>
    <row r="3" spans="1:10" x14ac:dyDescent="0.2">
      <c r="A3" s="30"/>
      <c r="B3" s="30"/>
      <c r="C3" s="30"/>
      <c r="D3" s="5"/>
      <c r="E3" s="30"/>
      <c r="F3" s="5"/>
      <c r="G3" s="30"/>
      <c r="H3" s="5"/>
    </row>
    <row r="4" spans="1:10" ht="13.5" thickBot="1" x14ac:dyDescent="0.25">
      <c r="A4" s="12" t="s">
        <v>188</v>
      </c>
      <c r="B4" s="86">
        <f>'day10'!B4+1</f>
        <v>45210</v>
      </c>
      <c r="C4" s="30"/>
      <c r="D4" s="44"/>
      <c r="E4" s="44"/>
      <c r="F4" s="12" t="s">
        <v>311</v>
      </c>
      <c r="G4" s="70"/>
      <c r="H4" s="70"/>
      <c r="I4" s="74"/>
    </row>
    <row r="5" spans="1:10" ht="13.5" thickBot="1" x14ac:dyDescent="0.25">
      <c r="A5" s="12"/>
      <c r="B5" s="41"/>
      <c r="C5" s="30"/>
      <c r="D5" s="12"/>
      <c r="E5" s="12"/>
      <c r="F5" s="12"/>
      <c r="G5" s="40"/>
      <c r="H5" s="40"/>
      <c r="I5" s="40"/>
    </row>
    <row r="6" spans="1:10" s="190" customFormat="1" ht="11.25" x14ac:dyDescent="0.2">
      <c r="A6" s="185" t="s">
        <v>190</v>
      </c>
      <c r="B6" s="187" t="s">
        <v>236</v>
      </c>
      <c r="C6" s="187" t="s">
        <v>189</v>
      </c>
      <c r="D6" s="187" t="s">
        <v>191</v>
      </c>
      <c r="E6" s="187" t="s">
        <v>235</v>
      </c>
      <c r="F6" s="187" t="s">
        <v>192</v>
      </c>
      <c r="G6" s="187" t="s">
        <v>233</v>
      </c>
      <c r="H6" s="187" t="s">
        <v>234</v>
      </c>
      <c r="I6" s="264" t="s">
        <v>193</v>
      </c>
      <c r="J6" s="206"/>
    </row>
    <row r="7" spans="1:10" s="190" customFormat="1" ht="11.25" x14ac:dyDescent="0.2">
      <c r="A7" s="309" t="s">
        <v>409</v>
      </c>
      <c r="B7" s="310"/>
      <c r="C7" s="310"/>
      <c r="D7" s="208" t="s">
        <v>258</v>
      </c>
      <c r="E7" s="311" t="s">
        <v>30</v>
      </c>
      <c r="F7" s="210"/>
      <c r="G7" s="312">
        <v>0</v>
      </c>
      <c r="H7" s="313">
        <f>INDEX(Personnel[],MATCH(E7,Paygrade,0),2)</f>
        <v>38</v>
      </c>
      <c r="I7" s="314">
        <f>(G7*H7)</f>
        <v>0</v>
      </c>
    </row>
    <row r="8" spans="1:10" s="190" customFormat="1" ht="11.25" x14ac:dyDescent="0.2">
      <c r="A8" s="309" t="s">
        <v>409</v>
      </c>
      <c r="B8" s="207"/>
      <c r="C8" s="310"/>
      <c r="D8" s="208" t="s">
        <v>258</v>
      </c>
      <c r="E8" s="209" t="s">
        <v>32</v>
      </c>
      <c r="F8" s="210"/>
      <c r="G8" s="210">
        <v>0</v>
      </c>
      <c r="H8" s="313">
        <f>INDEX(Personnel[],MATCH(E8,Paygrade,0),2)</f>
        <v>52</v>
      </c>
      <c r="I8" s="212">
        <f t="shared" ref="I8:I36" si="0">(G8*H8)</f>
        <v>0</v>
      </c>
    </row>
    <row r="9" spans="1:10" s="190" customFormat="1" ht="11.25" x14ac:dyDescent="0.2">
      <c r="A9" s="309" t="s">
        <v>409</v>
      </c>
      <c r="B9" s="207"/>
      <c r="C9" s="310"/>
      <c r="D9" s="208" t="s">
        <v>258</v>
      </c>
      <c r="E9" s="209" t="s">
        <v>34</v>
      </c>
      <c r="F9" s="210"/>
      <c r="G9" s="210">
        <v>0</v>
      </c>
      <c r="H9" s="313">
        <f>INDEX(Personnel[],MATCH(E9,Paygrade,0),2)</f>
        <v>58</v>
      </c>
      <c r="I9" s="212">
        <f t="shared" si="0"/>
        <v>0</v>
      </c>
    </row>
    <row r="10" spans="1:10" s="190" customFormat="1" ht="11.25" x14ac:dyDescent="0.2">
      <c r="A10" s="309" t="s">
        <v>409</v>
      </c>
      <c r="B10" s="207"/>
      <c r="C10" s="310"/>
      <c r="D10" s="208" t="s">
        <v>258</v>
      </c>
      <c r="E10" s="209" t="s">
        <v>36</v>
      </c>
      <c r="F10" s="210"/>
      <c r="G10" s="210">
        <v>0</v>
      </c>
      <c r="H10" s="313">
        <f>INDEX(Personnel[],MATCH(E10,Paygrade,0),2)</f>
        <v>72</v>
      </c>
      <c r="I10" s="212">
        <f t="shared" si="0"/>
        <v>0</v>
      </c>
    </row>
    <row r="11" spans="1:10" s="190" customFormat="1" ht="11.25" x14ac:dyDescent="0.2">
      <c r="A11" s="309" t="s">
        <v>409</v>
      </c>
      <c r="B11" s="207"/>
      <c r="C11" s="310"/>
      <c r="D11" s="208" t="s">
        <v>258</v>
      </c>
      <c r="E11" s="209" t="s">
        <v>38</v>
      </c>
      <c r="F11" s="210"/>
      <c r="G11" s="210">
        <v>0</v>
      </c>
      <c r="H11" s="313">
        <f>INDEX(Personnel[],MATCH(E11,Paygrade,0),2)</f>
        <v>87</v>
      </c>
      <c r="I11" s="212">
        <f t="shared" si="0"/>
        <v>0</v>
      </c>
    </row>
    <row r="12" spans="1:10" s="190" customFormat="1" ht="11.25" x14ac:dyDescent="0.2">
      <c r="A12" s="309" t="s">
        <v>409</v>
      </c>
      <c r="B12" s="207"/>
      <c r="C12" s="310"/>
      <c r="D12" s="208" t="s">
        <v>258</v>
      </c>
      <c r="E12" s="209" t="s">
        <v>40</v>
      </c>
      <c r="F12" s="210"/>
      <c r="G12" s="210">
        <v>0</v>
      </c>
      <c r="H12" s="313">
        <f>INDEX(Personnel[],MATCH(E12,Paygrade,0),2)</f>
        <v>100</v>
      </c>
      <c r="I12" s="212">
        <f t="shared" si="0"/>
        <v>0</v>
      </c>
    </row>
    <row r="13" spans="1:10" s="190" customFormat="1" ht="11.25" x14ac:dyDescent="0.2">
      <c r="A13" s="309" t="s">
        <v>409</v>
      </c>
      <c r="B13" s="207"/>
      <c r="C13" s="310"/>
      <c r="D13" s="208" t="s">
        <v>258</v>
      </c>
      <c r="E13" s="209" t="s">
        <v>41</v>
      </c>
      <c r="F13" s="210"/>
      <c r="G13" s="210">
        <v>0</v>
      </c>
      <c r="H13" s="313">
        <f>INDEX(Personnel[],MATCH(E13,Paygrade,0),2)</f>
        <v>112</v>
      </c>
      <c r="I13" s="212">
        <f t="shared" si="0"/>
        <v>0</v>
      </c>
    </row>
    <row r="14" spans="1:10" s="190" customFormat="1" ht="11.25" x14ac:dyDescent="0.2">
      <c r="A14" s="309" t="s">
        <v>409</v>
      </c>
      <c r="B14" s="207"/>
      <c r="C14" s="310"/>
      <c r="D14" s="208" t="s">
        <v>258</v>
      </c>
      <c r="E14" s="209" t="s">
        <v>42</v>
      </c>
      <c r="F14" s="210"/>
      <c r="G14" s="210">
        <v>0</v>
      </c>
      <c r="H14" s="313">
        <f>INDEX(Personnel[],MATCH(E14,Paygrade,0),2)</f>
        <v>123</v>
      </c>
      <c r="I14" s="212">
        <f t="shared" si="0"/>
        <v>0</v>
      </c>
    </row>
    <row r="15" spans="1:10" s="190" customFormat="1" ht="11.25" x14ac:dyDescent="0.2">
      <c r="A15" s="309" t="s">
        <v>409</v>
      </c>
      <c r="B15" s="207"/>
      <c r="C15" s="310"/>
      <c r="D15" s="208" t="s">
        <v>258</v>
      </c>
      <c r="E15" s="209" t="s">
        <v>43</v>
      </c>
      <c r="F15" s="210"/>
      <c r="G15" s="210">
        <v>0</v>
      </c>
      <c r="H15" s="313">
        <f>INDEX(Personnel[],MATCH(E15,Paygrade,0),2)</f>
        <v>141</v>
      </c>
      <c r="I15" s="212">
        <f t="shared" si="0"/>
        <v>0</v>
      </c>
    </row>
    <row r="16" spans="1:10" s="190" customFormat="1" ht="11.25" x14ac:dyDescent="0.2">
      <c r="A16" s="309" t="s">
        <v>409</v>
      </c>
      <c r="B16" s="207"/>
      <c r="C16" s="310"/>
      <c r="D16" s="208" t="s">
        <v>258</v>
      </c>
      <c r="E16" s="209" t="s">
        <v>44</v>
      </c>
      <c r="F16" s="210"/>
      <c r="G16" s="210">
        <v>0</v>
      </c>
      <c r="H16" s="313">
        <f>INDEX(Personnel[],MATCH(E16,Paygrade,0),2)</f>
        <v>172</v>
      </c>
      <c r="I16" s="212">
        <f t="shared" si="0"/>
        <v>0</v>
      </c>
    </row>
    <row r="17" spans="1:9" s="190" customFormat="1" ht="11.25" x14ac:dyDescent="0.2">
      <c r="A17" s="309" t="s">
        <v>409</v>
      </c>
      <c r="B17" s="207"/>
      <c r="C17" s="310"/>
      <c r="D17" s="208" t="s">
        <v>258</v>
      </c>
      <c r="E17" s="209" t="s">
        <v>9</v>
      </c>
      <c r="F17" s="210"/>
      <c r="G17" s="210">
        <v>0</v>
      </c>
      <c r="H17" s="313">
        <f>INDEX(Personnel[],MATCH(E17,Paygrade,0),2)</f>
        <v>91</v>
      </c>
      <c r="I17" s="212">
        <f t="shared" si="0"/>
        <v>0</v>
      </c>
    </row>
    <row r="18" spans="1:9" s="190" customFormat="1" ht="11.25" x14ac:dyDescent="0.2">
      <c r="A18" s="309" t="s">
        <v>409</v>
      </c>
      <c r="B18" s="207"/>
      <c r="C18" s="310"/>
      <c r="D18" s="208" t="s">
        <v>258</v>
      </c>
      <c r="E18" s="209" t="s">
        <v>10</v>
      </c>
      <c r="F18" s="210"/>
      <c r="G18" s="210">
        <v>0</v>
      </c>
      <c r="H18" s="313">
        <f>INDEX(Personnel[],MATCH(E18,Paygrade,0),2)</f>
        <v>110</v>
      </c>
      <c r="I18" s="212">
        <f t="shared" si="0"/>
        <v>0</v>
      </c>
    </row>
    <row r="19" spans="1:9" s="190" customFormat="1" ht="11.25" x14ac:dyDescent="0.2">
      <c r="A19" s="309" t="s">
        <v>409</v>
      </c>
      <c r="B19" s="207"/>
      <c r="C19" s="310"/>
      <c r="D19" s="208" t="s">
        <v>258</v>
      </c>
      <c r="E19" s="209" t="s">
        <v>12</v>
      </c>
      <c r="F19" s="210"/>
      <c r="G19" s="210">
        <v>0</v>
      </c>
      <c r="H19" s="313">
        <f>INDEX(Personnel[],MATCH(E19,Paygrade,0),2)</f>
        <v>135</v>
      </c>
      <c r="I19" s="212">
        <f t="shared" si="0"/>
        <v>0</v>
      </c>
    </row>
    <row r="20" spans="1:9" s="190" customFormat="1" ht="11.25" x14ac:dyDescent="0.2">
      <c r="A20" s="309" t="s">
        <v>409</v>
      </c>
      <c r="B20" s="207"/>
      <c r="C20" s="310"/>
      <c r="D20" s="208" t="s">
        <v>258</v>
      </c>
      <c r="E20" s="209" t="s">
        <v>14</v>
      </c>
      <c r="F20" s="210"/>
      <c r="G20" s="210">
        <v>0</v>
      </c>
      <c r="H20" s="313">
        <f>INDEX(Personnel[],MATCH(E20,Paygrade,0),2)</f>
        <v>161</v>
      </c>
      <c r="I20" s="212">
        <f t="shared" si="0"/>
        <v>0</v>
      </c>
    </row>
    <row r="21" spans="1:9" s="190" customFormat="1" ht="11.25" x14ac:dyDescent="0.2">
      <c r="A21" s="309" t="s">
        <v>409</v>
      </c>
      <c r="B21" s="207"/>
      <c r="C21" s="310"/>
      <c r="D21" s="208" t="s">
        <v>258</v>
      </c>
      <c r="E21" s="209" t="s">
        <v>15</v>
      </c>
      <c r="F21" s="210"/>
      <c r="G21" s="210">
        <v>0</v>
      </c>
      <c r="H21" s="313">
        <f>INDEX(Personnel[],MATCH(E21,Paygrade,0),2)</f>
        <v>179</v>
      </c>
      <c r="I21" s="212">
        <f t="shared" si="0"/>
        <v>0</v>
      </c>
    </row>
    <row r="22" spans="1:9" s="190" customFormat="1" ht="11.25" x14ac:dyDescent="0.2">
      <c r="A22" s="309" t="s">
        <v>409</v>
      </c>
      <c r="B22" s="207"/>
      <c r="C22" s="310"/>
      <c r="D22" s="208" t="s">
        <v>258</v>
      </c>
      <c r="E22" s="209" t="s">
        <v>16</v>
      </c>
      <c r="F22" s="210"/>
      <c r="G22" s="210">
        <v>0</v>
      </c>
      <c r="H22" s="313">
        <f>INDEX(Personnel[],MATCH(E22,Paygrade,0),2)</f>
        <v>208</v>
      </c>
      <c r="I22" s="212">
        <f t="shared" si="0"/>
        <v>0</v>
      </c>
    </row>
    <row r="23" spans="1:9" s="190" customFormat="1" ht="11.25" x14ac:dyDescent="0.2">
      <c r="A23" s="309" t="s">
        <v>409</v>
      </c>
      <c r="B23" s="207"/>
      <c r="C23" s="310"/>
      <c r="D23" s="208" t="s">
        <v>258</v>
      </c>
      <c r="E23" s="209" t="s">
        <v>17</v>
      </c>
      <c r="F23" s="210"/>
      <c r="G23" s="210">
        <v>0</v>
      </c>
      <c r="H23" s="313">
        <f>INDEX(Personnel[],MATCH(E23,Paygrade,0),2)</f>
        <v>221</v>
      </c>
      <c r="I23" s="212">
        <f t="shared" si="0"/>
        <v>0</v>
      </c>
    </row>
    <row r="24" spans="1:9" s="190" customFormat="1" ht="11.25" x14ac:dyDescent="0.2">
      <c r="A24" s="309" t="s">
        <v>409</v>
      </c>
      <c r="B24" s="207"/>
      <c r="C24" s="310"/>
      <c r="D24" s="208" t="s">
        <v>258</v>
      </c>
      <c r="E24" s="209" t="s">
        <v>18</v>
      </c>
      <c r="F24" s="210"/>
      <c r="G24" s="210">
        <v>0</v>
      </c>
      <c r="H24" s="313">
        <f>INDEX(Personnel[],MATCH(E24,Paygrade,0),2)</f>
        <v>242</v>
      </c>
      <c r="I24" s="212">
        <f t="shared" si="0"/>
        <v>0</v>
      </c>
    </row>
    <row r="25" spans="1:9" s="190" customFormat="1" ht="11.25" x14ac:dyDescent="0.2">
      <c r="A25" s="309" t="s">
        <v>409</v>
      </c>
      <c r="B25" s="207"/>
      <c r="C25" s="310"/>
      <c r="D25" s="208" t="s">
        <v>258</v>
      </c>
      <c r="E25" s="209" t="s">
        <v>19</v>
      </c>
      <c r="F25" s="210"/>
      <c r="G25" s="210">
        <v>0</v>
      </c>
      <c r="H25" s="313">
        <f>INDEX(Personnel[],MATCH(E25,Paygrade,0),2)</f>
        <v>265</v>
      </c>
      <c r="I25" s="212">
        <f t="shared" si="0"/>
        <v>0</v>
      </c>
    </row>
    <row r="26" spans="1:9" s="190" customFormat="1" ht="11.25" x14ac:dyDescent="0.2">
      <c r="A26" s="309" t="s">
        <v>409</v>
      </c>
      <c r="B26" s="207"/>
      <c r="C26" s="310"/>
      <c r="D26" s="208" t="s">
        <v>258</v>
      </c>
      <c r="E26" s="209" t="s">
        <v>21</v>
      </c>
      <c r="F26" s="210"/>
      <c r="G26" s="210">
        <v>0</v>
      </c>
      <c r="H26" s="313">
        <f>INDEX(Personnel[],MATCH(E26,Paygrade,0),2)</f>
        <v>263</v>
      </c>
      <c r="I26" s="212">
        <f t="shared" si="0"/>
        <v>0</v>
      </c>
    </row>
    <row r="27" spans="1:9" s="190" customFormat="1" ht="11.25" x14ac:dyDescent="0.2">
      <c r="A27" s="309" t="s">
        <v>409</v>
      </c>
      <c r="B27" s="207"/>
      <c r="C27" s="310"/>
      <c r="D27" s="208" t="s">
        <v>258</v>
      </c>
      <c r="E27" s="209" t="s">
        <v>29</v>
      </c>
      <c r="F27" s="210"/>
      <c r="G27" s="210">
        <v>0</v>
      </c>
      <c r="H27" s="313">
        <f>INDEX(Personnel[],MATCH(E27,Paygrade,0),2)</f>
        <v>122</v>
      </c>
      <c r="I27" s="212">
        <f t="shared" si="0"/>
        <v>0</v>
      </c>
    </row>
    <row r="28" spans="1:9" s="190" customFormat="1" ht="11.25" x14ac:dyDescent="0.2">
      <c r="A28" s="309" t="s">
        <v>409</v>
      </c>
      <c r="B28" s="207"/>
      <c r="C28" s="310"/>
      <c r="D28" s="208" t="s">
        <v>258</v>
      </c>
      <c r="E28" s="209" t="s">
        <v>27</v>
      </c>
      <c r="F28" s="210"/>
      <c r="G28" s="210">
        <v>0</v>
      </c>
      <c r="H28" s="313">
        <f>INDEX(Personnel[],MATCH(E28,Paygrade,0),2)</f>
        <v>136</v>
      </c>
      <c r="I28" s="212">
        <f t="shared" si="0"/>
        <v>0</v>
      </c>
    </row>
    <row r="29" spans="1:9" s="190" customFormat="1" ht="11.25" x14ac:dyDescent="0.2">
      <c r="A29" s="309" t="s">
        <v>409</v>
      </c>
      <c r="B29" s="207"/>
      <c r="C29" s="310"/>
      <c r="D29" s="208" t="s">
        <v>258</v>
      </c>
      <c r="E29" s="209" t="s">
        <v>25</v>
      </c>
      <c r="F29" s="210"/>
      <c r="G29" s="210">
        <v>0</v>
      </c>
      <c r="H29" s="313">
        <f>INDEX(Personnel[],MATCH(E29,Paygrade,0),2)</f>
        <v>154</v>
      </c>
      <c r="I29" s="212">
        <f t="shared" si="0"/>
        <v>0</v>
      </c>
    </row>
    <row r="30" spans="1:9" s="190" customFormat="1" ht="11.25" x14ac:dyDescent="0.2">
      <c r="A30" s="309" t="s">
        <v>409</v>
      </c>
      <c r="B30" s="207"/>
      <c r="C30" s="310"/>
      <c r="D30" s="208" t="s">
        <v>258</v>
      </c>
      <c r="E30" s="209" t="s">
        <v>45</v>
      </c>
      <c r="F30" s="210"/>
      <c r="G30" s="210">
        <v>0</v>
      </c>
      <c r="H30" s="313">
        <f>INDEX(Personnel[],MATCH(E30,Paygrade,0),2)</f>
        <v>35</v>
      </c>
      <c r="I30" s="212">
        <f t="shared" si="0"/>
        <v>0</v>
      </c>
    </row>
    <row r="31" spans="1:9" s="190" customFormat="1" ht="11.25" x14ac:dyDescent="0.2">
      <c r="A31" s="309" t="s">
        <v>409</v>
      </c>
      <c r="B31" s="207"/>
      <c r="C31" s="310"/>
      <c r="D31" s="208" t="s">
        <v>258</v>
      </c>
      <c r="E31" s="209" t="s">
        <v>46</v>
      </c>
      <c r="F31" s="210"/>
      <c r="G31" s="210">
        <v>0</v>
      </c>
      <c r="H31" s="313">
        <f>INDEX(Personnel[],MATCH(E31,Paygrade,0),2)</f>
        <v>38</v>
      </c>
      <c r="I31" s="212">
        <f t="shared" si="0"/>
        <v>0</v>
      </c>
    </row>
    <row r="32" spans="1:9" s="190" customFormat="1" ht="11.25" x14ac:dyDescent="0.2">
      <c r="A32" s="309" t="s">
        <v>409</v>
      </c>
      <c r="B32" s="207"/>
      <c r="C32" s="310"/>
      <c r="D32" s="208" t="s">
        <v>258</v>
      </c>
      <c r="E32" s="209" t="s">
        <v>47</v>
      </c>
      <c r="F32" s="210"/>
      <c r="G32" s="210">
        <v>0</v>
      </c>
      <c r="H32" s="313">
        <f>INDEX(Personnel[],MATCH(E32,Paygrade,0),2)</f>
        <v>44</v>
      </c>
      <c r="I32" s="212">
        <f t="shared" si="0"/>
        <v>0</v>
      </c>
    </row>
    <row r="33" spans="1:18" s="190" customFormat="1" ht="11.25" x14ac:dyDescent="0.2">
      <c r="A33" s="309" t="s">
        <v>409</v>
      </c>
      <c r="B33" s="207"/>
      <c r="C33" s="310"/>
      <c r="D33" s="208" t="s">
        <v>258</v>
      </c>
      <c r="E33" s="209" t="s">
        <v>48</v>
      </c>
      <c r="F33" s="210"/>
      <c r="G33" s="210">
        <v>0</v>
      </c>
      <c r="H33" s="313">
        <f>INDEX(Personnel[],MATCH(E33,Paygrade,0),2)</f>
        <v>47</v>
      </c>
      <c r="I33" s="212">
        <f t="shared" si="0"/>
        <v>0</v>
      </c>
    </row>
    <row r="34" spans="1:18" s="190" customFormat="1" ht="11.25" x14ac:dyDescent="0.2">
      <c r="A34" s="309" t="s">
        <v>409</v>
      </c>
      <c r="B34" s="207"/>
      <c r="C34" s="310"/>
      <c r="D34" s="208" t="s">
        <v>258</v>
      </c>
      <c r="E34" s="209" t="s">
        <v>49</v>
      </c>
      <c r="F34" s="210"/>
      <c r="G34" s="210">
        <v>0</v>
      </c>
      <c r="H34" s="313">
        <f>INDEX(Personnel[],MATCH(E34,Paygrade,0),2)</f>
        <v>53</v>
      </c>
      <c r="I34" s="212">
        <f t="shared" si="0"/>
        <v>0</v>
      </c>
    </row>
    <row r="35" spans="1:18" s="190" customFormat="1" ht="11.25" x14ac:dyDescent="0.2">
      <c r="A35" s="309" t="s">
        <v>409</v>
      </c>
      <c r="B35" s="207"/>
      <c r="C35" s="310"/>
      <c r="D35" s="208" t="s">
        <v>258</v>
      </c>
      <c r="E35" s="209" t="s">
        <v>50</v>
      </c>
      <c r="F35" s="210"/>
      <c r="G35" s="210">
        <v>0</v>
      </c>
      <c r="H35" s="313">
        <f>INDEX(Personnel[],MATCH(E35,Paygrade,0),2)</f>
        <v>61</v>
      </c>
      <c r="I35" s="212">
        <f t="shared" si="0"/>
        <v>0</v>
      </c>
    </row>
    <row r="36" spans="1:18" s="190" customFormat="1" ht="11.25" x14ac:dyDescent="0.2">
      <c r="A36" s="309" t="s">
        <v>409</v>
      </c>
      <c r="B36" s="207"/>
      <c r="C36" s="310"/>
      <c r="D36" s="208" t="s">
        <v>258</v>
      </c>
      <c r="E36" s="209" t="s">
        <v>51</v>
      </c>
      <c r="F36" s="210"/>
      <c r="G36" s="210">
        <v>0</v>
      </c>
      <c r="H36" s="313">
        <f>INDEX(Personnel[],MATCH(E36,Paygrade,0),2)</f>
        <v>62</v>
      </c>
      <c r="I36" s="212">
        <f t="shared" si="0"/>
        <v>0</v>
      </c>
    </row>
    <row r="37" spans="1:18" s="190" customFormat="1" ht="12" thickBot="1" x14ac:dyDescent="0.25">
      <c r="A37" s="213"/>
      <c r="B37" s="214"/>
      <c r="C37" s="214"/>
      <c r="D37" s="215"/>
      <c r="E37" s="216"/>
      <c r="F37" s="216"/>
      <c r="G37" s="217"/>
      <c r="H37" s="218"/>
      <c r="I37" s="219"/>
    </row>
    <row r="38" spans="1:18" s="190" customFormat="1" ht="12" thickBot="1" x14ac:dyDescent="0.25">
      <c r="A38" s="220"/>
      <c r="B38" s="220"/>
      <c r="C38" s="221" t="s">
        <v>194</v>
      </c>
      <c r="D38" s="222"/>
      <c r="E38" s="222"/>
      <c r="F38" s="222"/>
      <c r="G38" s="223"/>
      <c r="H38" s="224"/>
      <c r="I38" s="225">
        <f>SUM(I7:I36)</f>
        <v>0</v>
      </c>
    </row>
    <row r="39" spans="1:18" s="190" customFormat="1" ht="12" thickBot="1" x14ac:dyDescent="0.25">
      <c r="A39" s="220"/>
      <c r="B39" s="220"/>
      <c r="C39" s="226"/>
      <c r="D39" s="226"/>
      <c r="E39" s="226"/>
      <c r="F39" s="226"/>
      <c r="G39" s="227"/>
      <c r="I39" s="227"/>
    </row>
    <row r="40" spans="1:18" s="190" customFormat="1" ht="11.25" x14ac:dyDescent="0.2">
      <c r="A40" s="185" t="s">
        <v>211</v>
      </c>
      <c r="B40" s="187" t="s">
        <v>303</v>
      </c>
      <c r="C40" s="187" t="s">
        <v>241</v>
      </c>
      <c r="D40" s="187" t="s">
        <v>239</v>
      </c>
      <c r="E40" s="187" t="s">
        <v>240</v>
      </c>
      <c r="F40" s="187" t="s">
        <v>320</v>
      </c>
      <c r="G40" s="193" t="s">
        <v>141</v>
      </c>
    </row>
    <row r="41" spans="1:18" s="190" customFormat="1" x14ac:dyDescent="0.2">
      <c r="A41" s="228" t="s">
        <v>244</v>
      </c>
      <c r="B41" s="229"/>
      <c r="C41" s="230">
        <v>0</v>
      </c>
      <c r="D41" s="336">
        <f>INDEX(Vehicle[],MATCH(A41,Vehicle_Type,0),3)</f>
        <v>9.84</v>
      </c>
      <c r="E41" s="230">
        <v>0</v>
      </c>
      <c r="F41" s="337">
        <f>INDEX(Vehicle[],MATCH(A41,Vehicle_Type,0),2)</f>
        <v>0.16</v>
      </c>
      <c r="G41" s="231">
        <f>C41*D41+E41*F41</f>
        <v>0</v>
      </c>
      <c r="M41"/>
      <c r="N41"/>
      <c r="O41"/>
      <c r="P41"/>
      <c r="Q41"/>
      <c r="R41"/>
    </row>
    <row r="42" spans="1:18" s="190" customFormat="1" x14ac:dyDescent="0.2">
      <c r="A42" s="228" t="s">
        <v>242</v>
      </c>
      <c r="B42" s="229"/>
      <c r="C42" s="230">
        <v>0</v>
      </c>
      <c r="D42" s="336">
        <f>INDEX(Vehicle[],MATCH(A42,Vehicle_Type,0),3)</f>
        <v>9.16</v>
      </c>
      <c r="E42" s="230">
        <v>0</v>
      </c>
      <c r="F42" s="337">
        <f>INDEX(Vehicle[],MATCH(A42,Vehicle_Type,0),2)</f>
        <v>0.13</v>
      </c>
      <c r="G42" s="231">
        <f t="shared" ref="G42:G43" si="1">C42*D42+E42*F42</f>
        <v>0</v>
      </c>
      <c r="M42"/>
      <c r="N42"/>
      <c r="O42"/>
      <c r="P42"/>
      <c r="Q42"/>
      <c r="R42"/>
    </row>
    <row r="43" spans="1:18" s="190" customFormat="1" x14ac:dyDescent="0.2">
      <c r="A43" s="228" t="s">
        <v>243</v>
      </c>
      <c r="B43" s="229"/>
      <c r="C43" s="230">
        <v>0</v>
      </c>
      <c r="D43" s="336">
        <f>INDEX(Vehicle[],MATCH(A43,Vehicle_Type,0),3)</f>
        <v>7.35</v>
      </c>
      <c r="E43" s="230">
        <v>0</v>
      </c>
      <c r="F43" s="337">
        <f>INDEX(Vehicle[],MATCH(A43,Vehicle_Type,0),2)</f>
        <v>0.12</v>
      </c>
      <c r="G43" s="231">
        <f t="shared" si="1"/>
        <v>0</v>
      </c>
      <c r="M43"/>
      <c r="N43"/>
      <c r="O43"/>
      <c r="P43"/>
      <c r="Q43"/>
      <c r="R43"/>
    </row>
    <row r="44" spans="1:18" s="190" customFormat="1" ht="13.5" thickBot="1" x14ac:dyDescent="0.25">
      <c r="C44" s="194"/>
      <c r="G44" s="232"/>
      <c r="M44"/>
      <c r="N44"/>
      <c r="O44"/>
      <c r="P44"/>
      <c r="Q44"/>
      <c r="R44"/>
    </row>
    <row r="45" spans="1:18" s="190" customFormat="1" ht="13.5" thickBot="1" x14ac:dyDescent="0.25">
      <c r="C45" s="221" t="s">
        <v>212</v>
      </c>
      <c r="D45" s="222"/>
      <c r="E45" s="222"/>
      <c r="F45" s="233"/>
      <c r="G45" s="234">
        <f>SUM(G41:G43)</f>
        <v>0</v>
      </c>
      <c r="H45" s="235"/>
      <c r="K45" s="191"/>
      <c r="L45" s="191"/>
      <c r="M45"/>
      <c r="N45"/>
      <c r="O45"/>
      <c r="P45"/>
      <c r="Q45"/>
      <c r="R45"/>
    </row>
    <row r="46" spans="1:18" s="190" customFormat="1" ht="13.5" thickBot="1" x14ac:dyDescent="0.25">
      <c r="C46" s="236"/>
      <c r="D46" s="236"/>
      <c r="E46" s="236"/>
      <c r="F46" s="236"/>
      <c r="G46" s="237"/>
      <c r="H46" s="238"/>
      <c r="L46" s="191"/>
      <c r="M46"/>
      <c r="N46"/>
      <c r="O46"/>
      <c r="P46"/>
      <c r="Q46"/>
      <c r="R46"/>
    </row>
    <row r="47" spans="1:18" s="190" customFormat="1" x14ac:dyDescent="0.2">
      <c r="A47" s="185" t="s">
        <v>200</v>
      </c>
      <c r="B47" s="187"/>
      <c r="C47" s="92" t="s">
        <v>201</v>
      </c>
      <c r="D47" s="187" t="s">
        <v>238</v>
      </c>
      <c r="E47" s="187" t="s">
        <v>233</v>
      </c>
      <c r="F47" s="187" t="s">
        <v>234</v>
      </c>
      <c r="G47" s="188" t="s">
        <v>141</v>
      </c>
      <c r="H47" s="189" t="s">
        <v>305</v>
      </c>
      <c r="I47" s="192"/>
      <c r="L47" s="191"/>
      <c r="M47"/>
      <c r="N47"/>
      <c r="O47"/>
      <c r="P47"/>
      <c r="Q47"/>
      <c r="R47"/>
    </row>
    <row r="48" spans="1:18" s="190" customFormat="1" x14ac:dyDescent="0.2">
      <c r="A48" s="239" t="s">
        <v>364</v>
      </c>
      <c r="B48" s="240"/>
      <c r="C48" s="89"/>
      <c r="D48" s="241" t="s">
        <v>8</v>
      </c>
      <c r="E48" s="210">
        <v>0</v>
      </c>
      <c r="F48" s="211">
        <f>INDEX(ADMIN!$A$7:$C$13,MATCH(A48,Air_Type,0),2)</f>
        <v>21111</v>
      </c>
      <c r="G48" s="242">
        <f>E48*F48</f>
        <v>0</v>
      </c>
      <c r="H48" s="243"/>
      <c r="I48" s="244"/>
      <c r="L48" s="191"/>
      <c r="M48"/>
      <c r="N48"/>
      <c r="O48"/>
      <c r="P48"/>
      <c r="Q48"/>
      <c r="R48"/>
    </row>
    <row r="49" spans="1:18" s="190" customFormat="1" x14ac:dyDescent="0.2">
      <c r="A49" s="239" t="s">
        <v>386</v>
      </c>
      <c r="B49" s="245"/>
      <c r="C49" s="89"/>
      <c r="D49" s="246" t="s">
        <v>8</v>
      </c>
      <c r="E49" s="210">
        <v>0</v>
      </c>
      <c r="F49" s="211">
        <f>INDEX(ADMIN!$A$7:$C$13,MATCH(A49,Air_Type,0),2)</f>
        <v>20921</v>
      </c>
      <c r="G49" s="247">
        <f>E49*F49</f>
        <v>0</v>
      </c>
      <c r="H49" s="243"/>
      <c r="I49" s="244"/>
      <c r="L49" s="191"/>
      <c r="M49"/>
      <c r="N49"/>
      <c r="O49"/>
      <c r="P49"/>
      <c r="Q49"/>
      <c r="R49"/>
    </row>
    <row r="50" spans="1:18" s="190" customFormat="1" ht="13.5" thickBot="1" x14ac:dyDescent="0.25">
      <c r="B50" s="245"/>
      <c r="C50" s="194"/>
      <c r="D50" s="248"/>
      <c r="G50" s="232"/>
      <c r="L50" s="191"/>
      <c r="M50"/>
      <c r="N50"/>
      <c r="O50"/>
      <c r="P50"/>
      <c r="Q50"/>
      <c r="R50"/>
    </row>
    <row r="51" spans="1:18" s="190" customFormat="1" ht="13.5" thickBot="1" x14ac:dyDescent="0.25">
      <c r="C51" s="221" t="s">
        <v>202</v>
      </c>
      <c r="D51" s="222"/>
      <c r="E51" s="222"/>
      <c r="F51" s="222"/>
      <c r="G51" s="234">
        <f>SUM(G48:G49)</f>
        <v>0</v>
      </c>
      <c r="H51" s="249"/>
      <c r="L51" s="191"/>
      <c r="M51"/>
      <c r="N51"/>
      <c r="O51"/>
      <c r="P51"/>
      <c r="Q51"/>
      <c r="R51"/>
    </row>
    <row r="52" spans="1:18" s="190" customFormat="1" ht="13.5" thickBot="1" x14ac:dyDescent="0.25">
      <c r="L52" s="191"/>
      <c r="M52"/>
      <c r="N52"/>
      <c r="O52"/>
      <c r="P52"/>
      <c r="Q52"/>
      <c r="R52"/>
    </row>
    <row r="53" spans="1:18" s="190" customFormat="1" x14ac:dyDescent="0.2">
      <c r="A53" s="185" t="s">
        <v>195</v>
      </c>
      <c r="B53" s="186"/>
      <c r="C53" s="88" t="s">
        <v>196</v>
      </c>
      <c r="D53" s="187" t="s">
        <v>238</v>
      </c>
      <c r="E53" s="187" t="s">
        <v>233</v>
      </c>
      <c r="F53" s="187" t="s">
        <v>234</v>
      </c>
      <c r="G53" s="188" t="s">
        <v>141</v>
      </c>
      <c r="H53" s="189" t="s">
        <v>305</v>
      </c>
      <c r="L53" s="191"/>
      <c r="M53" s="191"/>
      <c r="N53" s="191"/>
      <c r="O53" s="191"/>
      <c r="P53" s="191"/>
    </row>
    <row r="54" spans="1:18" s="190" customFormat="1" x14ac:dyDescent="0.2">
      <c r="A54" s="239" t="s">
        <v>362</v>
      </c>
      <c r="B54" s="240"/>
      <c r="C54" s="90"/>
      <c r="D54" s="241" t="str">
        <f>INDEX(Boats[],MATCH(A54,Boat_Type,0),3)</f>
        <v>HOURLY</v>
      </c>
      <c r="E54" s="210">
        <v>0</v>
      </c>
      <c r="F54" s="250">
        <f>INDEX(Boats[],MATCH(A54,Boat_Type,0),2)</f>
        <v>1511</v>
      </c>
      <c r="G54" s="242">
        <f>E54*F54</f>
        <v>0</v>
      </c>
      <c r="H54" s="243"/>
      <c r="L54" s="191"/>
      <c r="M54" s="191"/>
      <c r="N54" s="191"/>
      <c r="O54" s="191"/>
      <c r="P54" s="191"/>
    </row>
    <row r="55" spans="1:18" s="190" customFormat="1" x14ac:dyDescent="0.2">
      <c r="A55" s="239" t="s">
        <v>360</v>
      </c>
      <c r="B55" s="245"/>
      <c r="C55" s="91"/>
      <c r="D55" s="241" t="str">
        <f>INDEX(Boats[],MATCH(A55,Boat_Type,0),3)</f>
        <v>HOURLY</v>
      </c>
      <c r="E55" s="251">
        <v>0</v>
      </c>
      <c r="F55" s="250">
        <f>INDEX(Boats[],MATCH(A55,Boat_Type,0),2)</f>
        <v>3429</v>
      </c>
      <c r="G55" s="242">
        <f>E55*F55</f>
        <v>0</v>
      </c>
      <c r="H55" s="252"/>
      <c r="L55" s="191"/>
      <c r="M55" s="191"/>
      <c r="N55" s="191"/>
      <c r="O55" s="191"/>
      <c r="P55" s="191"/>
    </row>
    <row r="56" spans="1:18" s="190" customFormat="1" ht="13.5" thickBot="1" x14ac:dyDescent="0.25">
      <c r="A56" s="245"/>
      <c r="B56" s="245"/>
      <c r="C56" s="253"/>
      <c r="D56" s="248"/>
      <c r="E56" s="248"/>
      <c r="G56" s="254"/>
      <c r="H56" s="255"/>
      <c r="L56" s="191"/>
      <c r="M56" s="191"/>
      <c r="N56" s="191"/>
      <c r="O56" s="191"/>
      <c r="P56" s="191"/>
    </row>
    <row r="57" spans="1:18" s="190" customFormat="1" ht="12" thickBot="1" x14ac:dyDescent="0.25">
      <c r="C57" s="221" t="s">
        <v>197</v>
      </c>
      <c r="D57" s="222"/>
      <c r="E57" s="222"/>
      <c r="F57" s="222"/>
      <c r="G57" s="234">
        <f>SUM(G54:G55)</f>
        <v>0</v>
      </c>
    </row>
    <row r="58" spans="1:18" s="190" customFormat="1" ht="12" thickBot="1" x14ac:dyDescent="0.25">
      <c r="G58" s="256"/>
    </row>
    <row r="59" spans="1:18" s="190" customFormat="1" ht="11.25" x14ac:dyDescent="0.2">
      <c r="A59" s="185" t="s">
        <v>198</v>
      </c>
      <c r="B59" s="187"/>
      <c r="C59" s="92" t="s">
        <v>304</v>
      </c>
      <c r="D59" s="187" t="s">
        <v>238</v>
      </c>
      <c r="E59" s="187" t="s">
        <v>233</v>
      </c>
      <c r="F59" s="187" t="s">
        <v>234</v>
      </c>
      <c r="G59" s="188" t="s">
        <v>141</v>
      </c>
      <c r="H59" s="189" t="s">
        <v>305</v>
      </c>
    </row>
    <row r="60" spans="1:18" s="190" customFormat="1" ht="11.25" x14ac:dyDescent="0.2">
      <c r="A60" s="239" t="s">
        <v>336</v>
      </c>
      <c r="B60" s="240"/>
      <c r="C60" s="90"/>
      <c r="D60" s="241" t="str">
        <f>INDEX(Cutters[],MATCH(A60,Cutter_Type,0),3)</f>
        <v>HOURLY</v>
      </c>
      <c r="E60" s="210">
        <v>0</v>
      </c>
      <c r="F60" s="250">
        <f>INDEX(Cutters[],MATCH(A60,Cutter_Type,0),2)</f>
        <v>32876</v>
      </c>
      <c r="G60" s="242">
        <f>E60*F60</f>
        <v>0</v>
      </c>
      <c r="H60" s="243"/>
    </row>
    <row r="61" spans="1:18" s="190" customFormat="1" ht="11.25" x14ac:dyDescent="0.2">
      <c r="A61" s="239" t="s">
        <v>347</v>
      </c>
      <c r="B61" s="240"/>
      <c r="C61" s="91"/>
      <c r="D61" s="241" t="str">
        <f>INDEX(Cutters[],MATCH(A61,Cutter_Type,0),3)</f>
        <v>HOURLY</v>
      </c>
      <c r="E61" s="210">
        <v>0</v>
      </c>
      <c r="F61" s="250">
        <f>INDEX(Cutters[],MATCH(A61,Cutter_Type,0),2)</f>
        <v>7787</v>
      </c>
      <c r="G61" s="242">
        <f>E61*F61</f>
        <v>0</v>
      </c>
      <c r="H61" s="252"/>
    </row>
    <row r="62" spans="1:18" s="190" customFormat="1" ht="12" thickBot="1" x14ac:dyDescent="0.25">
      <c r="A62" s="245"/>
      <c r="C62" s="253"/>
      <c r="G62" s="254"/>
      <c r="H62" s="245"/>
    </row>
    <row r="63" spans="1:18" s="190" customFormat="1" ht="12" thickBot="1" x14ac:dyDescent="0.25">
      <c r="C63" s="221" t="s">
        <v>199</v>
      </c>
      <c r="D63" s="222"/>
      <c r="E63" s="222"/>
      <c r="F63" s="222"/>
      <c r="G63" s="234">
        <f>SUM(G60:G61)</f>
        <v>0</v>
      </c>
    </row>
    <row r="64" spans="1:18" s="190" customFormat="1" ht="12" thickBot="1" x14ac:dyDescent="0.25">
      <c r="F64" s="320"/>
    </row>
    <row r="65" spans="1:9" s="190" customFormat="1" ht="11.25" x14ac:dyDescent="0.2">
      <c r="A65" s="185" t="s">
        <v>203</v>
      </c>
      <c r="B65" s="186"/>
      <c r="C65" s="186"/>
      <c r="D65" s="187" t="s">
        <v>238</v>
      </c>
      <c r="E65" s="187" t="s">
        <v>233</v>
      </c>
      <c r="F65" s="319" t="s">
        <v>234</v>
      </c>
      <c r="G65" s="193" t="s">
        <v>141</v>
      </c>
      <c r="H65" s="194"/>
      <c r="I65" s="192"/>
    </row>
    <row r="66" spans="1:9" s="190" customFormat="1" ht="11.25" x14ac:dyDescent="0.2">
      <c r="A66" s="239" t="s">
        <v>115</v>
      </c>
      <c r="B66" s="240"/>
      <c r="C66" s="240"/>
      <c r="D66" s="241" t="str">
        <f>INDEX(Equipment[],MATCH(A66,Equip_List,0),3)</f>
        <v>HOURLY</v>
      </c>
      <c r="E66" s="210">
        <v>0</v>
      </c>
      <c r="F66" s="250">
        <f>INDEX(Equipment[],MATCH(A66,Equip_List,0),2)</f>
        <v>15</v>
      </c>
      <c r="G66" s="231">
        <f>E66*F66</f>
        <v>0</v>
      </c>
      <c r="H66" s="217"/>
      <c r="I66" s="244"/>
    </row>
    <row r="67" spans="1:9" s="190" customFormat="1" ht="11.25" x14ac:dyDescent="0.2">
      <c r="A67" s="239" t="s">
        <v>105</v>
      </c>
      <c r="B67" s="240"/>
      <c r="C67" s="240"/>
      <c r="D67" s="241" t="str">
        <f>INDEX(Equipment[],MATCH(A67,Equip_List,0),3)</f>
        <v>HOURLY</v>
      </c>
      <c r="E67" s="210">
        <v>0</v>
      </c>
      <c r="F67" s="250">
        <f>INDEX(Equipment[],MATCH(A67,Equip_List,0),2)</f>
        <v>13</v>
      </c>
      <c r="G67" s="231">
        <f>E67*F67</f>
        <v>0</v>
      </c>
      <c r="H67" s="217"/>
      <c r="I67" s="244"/>
    </row>
    <row r="68" spans="1:9" s="190" customFormat="1" ht="11.25" x14ac:dyDescent="0.2">
      <c r="A68" s="239" t="s">
        <v>80</v>
      </c>
      <c r="B68" s="240"/>
      <c r="C68" s="245"/>
      <c r="D68" s="241" t="str">
        <f>INDEX(Equipment[],MATCH(A68,Equip_List,0),3)</f>
        <v>HOURLY</v>
      </c>
      <c r="E68" s="210">
        <v>0</v>
      </c>
      <c r="F68" s="250">
        <f>INDEX(Equipment[],MATCH(A68,Equip_List,0),2)</f>
        <v>296</v>
      </c>
      <c r="G68" s="231">
        <f>E68*F68</f>
        <v>0</v>
      </c>
      <c r="H68" s="217"/>
      <c r="I68" s="244"/>
    </row>
    <row r="69" spans="1:9" s="190" customFormat="1" ht="12" thickBot="1" x14ac:dyDescent="0.25">
      <c r="A69" s="245"/>
      <c r="C69" s="253"/>
      <c r="G69" s="254"/>
    </row>
    <row r="70" spans="1:9" s="190" customFormat="1" ht="12" thickBot="1" x14ac:dyDescent="0.25">
      <c r="C70" s="221" t="s">
        <v>204</v>
      </c>
      <c r="D70" s="222"/>
      <c r="E70" s="222"/>
      <c r="F70" s="222"/>
      <c r="G70" s="234">
        <f>SUM(G66:G68)</f>
        <v>0</v>
      </c>
      <c r="H70" s="249"/>
    </row>
    <row r="71" spans="1:9" s="190" customFormat="1" ht="12" thickBot="1" x14ac:dyDescent="0.25">
      <c r="C71" s="226"/>
      <c r="D71" s="226"/>
      <c r="E71" s="226"/>
      <c r="F71" s="249"/>
      <c r="G71" s="249"/>
    </row>
    <row r="72" spans="1:9" s="190" customFormat="1" ht="11.25" x14ac:dyDescent="0.2">
      <c r="A72" s="185" t="s">
        <v>205</v>
      </c>
      <c r="B72" s="186"/>
      <c r="C72" s="257" t="s">
        <v>206</v>
      </c>
      <c r="D72" s="258"/>
      <c r="E72" s="186"/>
      <c r="F72" s="187" t="s">
        <v>207</v>
      </c>
      <c r="G72" s="193" t="s">
        <v>208</v>
      </c>
    </row>
    <row r="73" spans="1:9" s="190" customFormat="1" ht="11.25" x14ac:dyDescent="0.2">
      <c r="A73" s="239" t="s">
        <v>209</v>
      </c>
      <c r="B73" s="259"/>
      <c r="C73" s="260"/>
      <c r="D73" s="261"/>
      <c r="E73" s="262"/>
      <c r="F73" s="430"/>
      <c r="G73" s="263"/>
    </row>
    <row r="74" spans="1:9" s="190" customFormat="1" ht="12" thickBot="1" x14ac:dyDescent="0.25">
      <c r="C74" s="248"/>
      <c r="G74" s="256"/>
    </row>
    <row r="75" spans="1:9" s="190" customFormat="1" ht="12" thickBot="1" x14ac:dyDescent="0.25">
      <c r="C75" s="221" t="s">
        <v>210</v>
      </c>
      <c r="D75" s="222"/>
      <c r="E75" s="222"/>
      <c r="F75" s="222"/>
      <c r="G75" s="234">
        <f>SUM(G73:G73)</f>
        <v>0</v>
      </c>
    </row>
    <row r="76" spans="1:9" s="190" customFormat="1" ht="12" thickBot="1" x14ac:dyDescent="0.25"/>
    <row r="77" spans="1:9" s="190" customFormat="1" ht="11.25" x14ac:dyDescent="0.2">
      <c r="A77" s="185" t="s">
        <v>213</v>
      </c>
      <c r="B77" s="186"/>
      <c r="C77" s="257" t="s">
        <v>214</v>
      </c>
      <c r="D77" s="258"/>
      <c r="E77" s="186"/>
      <c r="F77" s="186"/>
      <c r="G77" s="264" t="s">
        <v>215</v>
      </c>
    </row>
    <row r="78" spans="1:9" s="190" customFormat="1" ht="11.25" x14ac:dyDescent="0.2">
      <c r="A78" s="239"/>
      <c r="B78" s="240"/>
      <c r="C78" s="428"/>
      <c r="D78" s="429"/>
      <c r="E78" s="326"/>
      <c r="F78" s="259"/>
      <c r="G78" s="263"/>
    </row>
    <row r="79" spans="1:9" s="190" customFormat="1" ht="11.25" x14ac:dyDescent="0.2">
      <c r="A79" s="239"/>
      <c r="B79" s="240"/>
      <c r="C79" s="265"/>
      <c r="D79" s="261"/>
      <c r="E79" s="326"/>
      <c r="F79" s="259"/>
      <c r="G79" s="263"/>
    </row>
    <row r="80" spans="1:9" s="190" customFormat="1" ht="11.25" x14ac:dyDescent="0.2">
      <c r="A80" s="239"/>
      <c r="B80" s="240"/>
      <c r="C80" s="265"/>
      <c r="D80" s="261"/>
      <c r="E80" s="326"/>
      <c r="F80" s="259"/>
      <c r="G80" s="263"/>
    </row>
    <row r="81" spans="1:7" s="190" customFormat="1" ht="12" thickBot="1" x14ac:dyDescent="0.25">
      <c r="G81" s="256"/>
    </row>
    <row r="82" spans="1:7" s="190" customFormat="1" ht="12" thickBot="1" x14ac:dyDescent="0.25">
      <c r="C82" s="221" t="s">
        <v>216</v>
      </c>
      <c r="D82" s="222"/>
      <c r="E82" s="222"/>
      <c r="F82" s="222"/>
      <c r="G82" s="266">
        <f>SUM(G78:G80)</f>
        <v>0</v>
      </c>
    </row>
    <row r="83" spans="1:7" s="190" customFormat="1" ht="12" thickBot="1" x14ac:dyDescent="0.25">
      <c r="G83" s="244"/>
    </row>
    <row r="84" spans="1:7" s="190" customFormat="1" ht="11.25" x14ac:dyDescent="0.2">
      <c r="A84" s="185" t="s">
        <v>323</v>
      </c>
      <c r="B84" s="186"/>
      <c r="C84" s="257" t="s">
        <v>217</v>
      </c>
      <c r="D84" s="258"/>
      <c r="E84" s="257" t="s">
        <v>218</v>
      </c>
      <c r="F84" s="258"/>
      <c r="G84" s="193" t="s">
        <v>215</v>
      </c>
    </row>
    <row r="85" spans="1:7" s="190" customFormat="1" ht="11.25" x14ac:dyDescent="0.2">
      <c r="A85" s="239"/>
      <c r="B85" s="259"/>
      <c r="C85" s="426"/>
      <c r="D85" s="427"/>
      <c r="E85" s="267"/>
      <c r="F85" s="268"/>
      <c r="G85" s="263"/>
    </row>
    <row r="86" spans="1:7" s="190" customFormat="1" ht="11.25" x14ac:dyDescent="0.2">
      <c r="A86" s="239"/>
      <c r="B86" s="259"/>
      <c r="C86" s="265"/>
      <c r="D86" s="261"/>
      <c r="E86" s="267"/>
      <c r="F86" s="268"/>
      <c r="G86" s="263"/>
    </row>
    <row r="87" spans="1:7" s="190" customFormat="1" ht="11.25" x14ac:dyDescent="0.2">
      <c r="A87" s="239"/>
      <c r="B87" s="259"/>
      <c r="C87" s="265"/>
      <c r="D87" s="261"/>
      <c r="E87" s="267"/>
      <c r="F87" s="268"/>
      <c r="G87" s="263"/>
    </row>
    <row r="88" spans="1:7" s="190" customFormat="1" ht="12" thickBot="1" x14ac:dyDescent="0.25">
      <c r="G88" s="256"/>
    </row>
    <row r="89" spans="1:7" s="190" customFormat="1" ht="12" thickBot="1" x14ac:dyDescent="0.25">
      <c r="C89" s="221" t="s">
        <v>219</v>
      </c>
      <c r="D89" s="222"/>
      <c r="E89" s="222"/>
      <c r="F89" s="222"/>
      <c r="G89" s="234">
        <f>SUM(G85:G87)</f>
        <v>0</v>
      </c>
    </row>
    <row r="90" spans="1:7" s="190" customFormat="1" ht="12" thickBot="1" x14ac:dyDescent="0.25">
      <c r="B90" s="305"/>
      <c r="C90" s="226"/>
      <c r="D90" s="226"/>
      <c r="E90" s="322"/>
      <c r="F90" s="226"/>
      <c r="G90" s="249"/>
    </row>
    <row r="91" spans="1:7" s="190" customFormat="1" ht="11.25" x14ac:dyDescent="0.2">
      <c r="A91" s="424" t="s">
        <v>321</v>
      </c>
      <c r="B91" s="186"/>
      <c r="C91" s="257" t="s">
        <v>214</v>
      </c>
      <c r="D91" s="258"/>
      <c r="E91" s="321"/>
      <c r="F91" s="186"/>
      <c r="G91" s="264" t="s">
        <v>215</v>
      </c>
    </row>
    <row r="92" spans="1:7" s="190" customFormat="1" ht="11.25" x14ac:dyDescent="0.2">
      <c r="A92" s="308"/>
      <c r="B92" s="304"/>
      <c r="C92" s="428"/>
      <c r="D92" s="429"/>
      <c r="E92" s="323"/>
      <c r="F92" s="259"/>
      <c r="G92" s="263"/>
    </row>
    <row r="93" spans="1:7" s="190" customFormat="1" ht="11.25" x14ac:dyDescent="0.2">
      <c r="A93" s="307"/>
      <c r="B93" s="240"/>
      <c r="C93" s="428"/>
      <c r="D93" s="429"/>
      <c r="E93" s="323"/>
      <c r="F93" s="259"/>
      <c r="G93" s="263"/>
    </row>
    <row r="94" spans="1:7" s="190" customFormat="1" ht="11.25" x14ac:dyDescent="0.2">
      <c r="A94" s="306"/>
      <c r="B94" s="240"/>
      <c r="C94" s="428"/>
      <c r="D94" s="429"/>
      <c r="E94" s="323"/>
      <c r="F94" s="259"/>
      <c r="G94" s="263"/>
    </row>
    <row r="95" spans="1:7" s="190" customFormat="1" ht="12" thickBot="1" x14ac:dyDescent="0.25">
      <c r="A95" s="194"/>
      <c r="G95" s="256"/>
    </row>
    <row r="96" spans="1:7" s="190" customFormat="1" ht="12" thickBot="1" x14ac:dyDescent="0.25">
      <c r="A96" s="194"/>
      <c r="C96" s="221" t="s">
        <v>220</v>
      </c>
      <c r="D96" s="222"/>
      <c r="E96" s="222"/>
      <c r="F96" s="222"/>
      <c r="G96" s="266">
        <f>SUM(G92:G94)</f>
        <v>0</v>
      </c>
    </row>
    <row r="97" spans="1:17" s="190" customFormat="1" ht="12" thickBot="1" x14ac:dyDescent="0.25">
      <c r="A97" s="194"/>
      <c r="C97" s="226"/>
      <c r="D97" s="226"/>
      <c r="E97" s="226"/>
      <c r="F97" s="226"/>
      <c r="G97" s="270"/>
    </row>
    <row r="98" spans="1:17" s="190" customFormat="1" ht="11.25" x14ac:dyDescent="0.2">
      <c r="A98" s="425" t="s">
        <v>322</v>
      </c>
      <c r="B98" s="186"/>
      <c r="C98" s="257" t="s">
        <v>214</v>
      </c>
      <c r="D98" s="258"/>
      <c r="E98" s="269"/>
      <c r="F98" s="269"/>
      <c r="G98" s="264" t="s">
        <v>215</v>
      </c>
    </row>
    <row r="99" spans="1:17" s="190" customFormat="1" ht="11.25" x14ac:dyDescent="0.2">
      <c r="A99" s="239"/>
      <c r="B99" s="240"/>
      <c r="C99" s="428"/>
      <c r="D99" s="429"/>
      <c r="E99" s="326"/>
      <c r="F99" s="259"/>
      <c r="G99" s="263"/>
    </row>
    <row r="100" spans="1:17" s="190" customFormat="1" ht="11.25" x14ac:dyDescent="0.2">
      <c r="A100" s="239"/>
      <c r="B100" s="240"/>
      <c r="C100" s="428"/>
      <c r="D100" s="429"/>
      <c r="E100" s="326"/>
      <c r="F100" s="259"/>
      <c r="G100" s="263"/>
    </row>
    <row r="101" spans="1:17" s="190" customFormat="1" ht="11.25" x14ac:dyDescent="0.2">
      <c r="A101" s="239"/>
      <c r="B101" s="245"/>
      <c r="C101" s="428"/>
      <c r="D101" s="429"/>
      <c r="E101" s="326"/>
      <c r="F101" s="327"/>
      <c r="G101" s="271"/>
    </row>
    <row r="102" spans="1:17" s="190" customFormat="1" ht="12" thickBot="1" x14ac:dyDescent="0.25">
      <c r="B102" s="245"/>
      <c r="F102" s="248"/>
      <c r="G102" s="272"/>
    </row>
    <row r="103" spans="1:17" s="190" customFormat="1" ht="12" thickBot="1" x14ac:dyDescent="0.25">
      <c r="C103" s="221" t="s">
        <v>221</v>
      </c>
      <c r="D103" s="222"/>
      <c r="E103" s="222"/>
      <c r="F103" s="222"/>
      <c r="G103" s="266">
        <f>SUM(G99:G101)</f>
        <v>0</v>
      </c>
    </row>
    <row r="104" spans="1:17" s="190" customFormat="1" ht="12" thickBot="1" x14ac:dyDescent="0.25">
      <c r="G104" s="244"/>
    </row>
    <row r="105" spans="1:17" s="190" customFormat="1" ht="11.25" x14ac:dyDescent="0.2">
      <c r="A105" s="185" t="s">
        <v>222</v>
      </c>
      <c r="B105" s="273"/>
      <c r="C105" s="257" t="s">
        <v>214</v>
      </c>
      <c r="D105" s="258"/>
      <c r="E105" s="269"/>
      <c r="F105" s="269"/>
      <c r="G105" s="264" t="s">
        <v>215</v>
      </c>
    </row>
    <row r="106" spans="1:17" s="190" customFormat="1" ht="11.25" x14ac:dyDescent="0.2">
      <c r="A106" s="239"/>
      <c r="B106" s="240"/>
      <c r="C106" s="428"/>
      <c r="D106" s="429"/>
      <c r="E106" s="326"/>
      <c r="F106" s="259"/>
      <c r="G106" s="263"/>
    </row>
    <row r="107" spans="1:17" s="190" customFormat="1" ht="11.25" x14ac:dyDescent="0.2">
      <c r="A107" s="239"/>
      <c r="B107" s="240"/>
      <c r="C107" s="428"/>
      <c r="D107" s="429"/>
      <c r="E107" s="326"/>
      <c r="F107" s="259"/>
      <c r="G107" s="263"/>
    </row>
    <row r="108" spans="1:17" s="190" customFormat="1" ht="11.25" x14ac:dyDescent="0.2">
      <c r="A108" s="239"/>
      <c r="B108" s="240"/>
      <c r="C108" s="428"/>
      <c r="D108" s="429"/>
      <c r="E108" s="326"/>
      <c r="F108" s="259"/>
      <c r="G108" s="271"/>
    </row>
    <row r="109" spans="1:17" s="190" customFormat="1" ht="12" thickBot="1" x14ac:dyDescent="0.25">
      <c r="C109" s="226"/>
      <c r="D109" s="226"/>
      <c r="E109" s="226"/>
      <c r="F109" s="226"/>
      <c r="G109" s="275"/>
    </row>
    <row r="110" spans="1:17" s="190" customFormat="1" ht="13.5" thickBot="1" x14ac:dyDescent="0.25">
      <c r="C110" s="221" t="s">
        <v>223</v>
      </c>
      <c r="D110" s="222"/>
      <c r="E110" s="222"/>
      <c r="F110" s="222"/>
      <c r="G110" s="266">
        <f>SUM(G106:G108)</f>
        <v>0</v>
      </c>
      <c r="K110" s="198"/>
      <c r="L110" s="198"/>
      <c r="M110" s="198"/>
      <c r="N110" s="198"/>
      <c r="O110" s="198"/>
      <c r="P110" s="198"/>
      <c r="Q110" s="198"/>
    </row>
    <row r="111" spans="1:17" s="198" customFormat="1" ht="13.5" thickBot="1" x14ac:dyDescent="0.25">
      <c r="B111" s="276"/>
      <c r="E111" s="277"/>
      <c r="G111" s="277"/>
      <c r="K111" s="190"/>
      <c r="L111" s="190"/>
      <c r="M111" s="190"/>
      <c r="N111" s="190"/>
      <c r="O111" s="190"/>
      <c r="P111" s="190"/>
      <c r="Q111" s="190"/>
    </row>
    <row r="112" spans="1:17" s="190" customFormat="1" ht="11.25" x14ac:dyDescent="0.2">
      <c r="A112" s="185" t="s">
        <v>224</v>
      </c>
      <c r="B112" s="186"/>
      <c r="C112" s="257" t="s">
        <v>214</v>
      </c>
      <c r="D112" s="258"/>
      <c r="E112" s="269"/>
      <c r="F112" s="269"/>
      <c r="G112" s="264" t="s">
        <v>215</v>
      </c>
    </row>
    <row r="113" spans="1:17" s="190" customFormat="1" ht="11.25" x14ac:dyDescent="0.2">
      <c r="A113" s="239"/>
      <c r="B113" s="240"/>
      <c r="C113" s="428"/>
      <c r="D113" s="429"/>
      <c r="E113" s="326"/>
      <c r="F113" s="259"/>
      <c r="G113" s="263"/>
    </row>
    <row r="114" spans="1:17" s="190" customFormat="1" ht="11.25" x14ac:dyDescent="0.2">
      <c r="A114" s="239"/>
      <c r="B114" s="240"/>
      <c r="C114" s="428"/>
      <c r="D114" s="429"/>
      <c r="E114" s="326"/>
      <c r="F114" s="259"/>
      <c r="G114" s="263"/>
    </row>
    <row r="115" spans="1:17" s="190" customFormat="1" x14ac:dyDescent="0.2">
      <c r="A115" s="239"/>
      <c r="B115" s="240"/>
      <c r="C115" s="428"/>
      <c r="D115" s="429"/>
      <c r="E115" s="326"/>
      <c r="F115" s="259"/>
      <c r="G115" s="263"/>
      <c r="I115"/>
      <c r="J115"/>
      <c r="K115"/>
    </row>
    <row r="116" spans="1:17" s="190" customFormat="1" ht="13.5" thickBot="1" x14ac:dyDescent="0.25">
      <c r="D116" s="248"/>
      <c r="G116" s="256"/>
      <c r="I116"/>
      <c r="J116"/>
      <c r="K116"/>
    </row>
    <row r="117" spans="1:17" s="190" customFormat="1" ht="13.5" thickBot="1" x14ac:dyDescent="0.25">
      <c r="C117" s="221" t="s">
        <v>225</v>
      </c>
      <c r="D117" s="222"/>
      <c r="E117" s="222"/>
      <c r="F117" s="222"/>
      <c r="G117" s="266">
        <f>SUM(G113:G115)</f>
        <v>0</v>
      </c>
      <c r="I117"/>
      <c r="J117"/>
      <c r="K117"/>
    </row>
    <row r="118" spans="1:17" s="190" customFormat="1" ht="13.5" thickBot="1" x14ac:dyDescent="0.25">
      <c r="G118" s="244"/>
      <c r="I118"/>
      <c r="J118"/>
      <c r="K118"/>
    </row>
    <row r="119" spans="1:17" s="190" customFormat="1" x14ac:dyDescent="0.2">
      <c r="A119" s="185" t="s">
        <v>226</v>
      </c>
      <c r="B119" s="186"/>
      <c r="C119" s="257" t="s">
        <v>227</v>
      </c>
      <c r="D119" s="257"/>
      <c r="E119" s="328"/>
      <c r="F119" s="274"/>
      <c r="G119" s="264" t="s">
        <v>215</v>
      </c>
      <c r="I119"/>
      <c r="J119"/>
      <c r="K119"/>
    </row>
    <row r="120" spans="1:17" s="190" customFormat="1" x14ac:dyDescent="0.2">
      <c r="A120" s="239"/>
      <c r="B120" s="240"/>
      <c r="C120" s="428"/>
      <c r="D120" s="429"/>
      <c r="E120" s="325"/>
      <c r="F120" s="324"/>
      <c r="G120" s="263"/>
      <c r="I120"/>
      <c r="J120"/>
      <c r="K120"/>
    </row>
    <row r="121" spans="1:17" s="190" customFormat="1" x14ac:dyDescent="0.2">
      <c r="A121" s="239"/>
      <c r="B121" s="240"/>
      <c r="C121" s="428"/>
      <c r="D121" s="429"/>
      <c r="E121" s="325"/>
      <c r="F121" s="324"/>
      <c r="G121" s="263"/>
      <c r="I121"/>
      <c r="J121"/>
      <c r="K121"/>
    </row>
    <row r="122" spans="1:17" s="190" customFormat="1" ht="11.25" x14ac:dyDescent="0.2">
      <c r="A122" s="239"/>
      <c r="B122" s="240"/>
      <c r="C122" s="428"/>
      <c r="D122" s="429"/>
      <c r="E122" s="325"/>
      <c r="F122" s="324"/>
      <c r="G122" s="271"/>
    </row>
    <row r="123" spans="1:17" s="190" customFormat="1" ht="13.5" thickBot="1" x14ac:dyDescent="0.25">
      <c r="G123" s="272"/>
      <c r="K123" s="198"/>
      <c r="L123" s="198"/>
      <c r="M123" s="198"/>
      <c r="N123" s="198"/>
      <c r="O123" s="198"/>
      <c r="P123" s="198"/>
      <c r="Q123" s="198"/>
    </row>
    <row r="124" spans="1:17" s="198" customFormat="1" ht="13.5" thickBot="1" x14ac:dyDescent="0.25">
      <c r="A124" s="190"/>
      <c r="B124" s="190"/>
      <c r="C124" s="221" t="s">
        <v>228</v>
      </c>
      <c r="D124" s="222"/>
      <c r="E124" s="222"/>
      <c r="F124" s="222"/>
      <c r="G124" s="266">
        <f>SUM(G120:G122)</f>
        <v>0</v>
      </c>
      <c r="H124" s="278" t="s">
        <v>298</v>
      </c>
      <c r="I124" s="279"/>
    </row>
    <row r="125" spans="1:17" s="198" customFormat="1" ht="13.5" thickBot="1" x14ac:dyDescent="0.25">
      <c r="A125" s="276"/>
      <c r="B125" s="276"/>
      <c r="C125" s="277"/>
      <c r="H125" s="285">
        <f ca="1">NOW()</f>
        <v>45048.44266724537</v>
      </c>
      <c r="I125" s="279"/>
    </row>
    <row r="126" spans="1:17" s="198" customFormat="1" ht="13.5" customHeight="1" thickBot="1" x14ac:dyDescent="0.25">
      <c r="A126" s="276"/>
      <c r="B126" s="280" t="s">
        <v>229</v>
      </c>
      <c r="C126" s="281"/>
      <c r="D126" s="282"/>
      <c r="E126" s="283"/>
      <c r="F126" s="283"/>
      <c r="G126" s="284">
        <f>I38+G57+G63+G51+G70+G75+G45+G82+G89+G96+G103+G110+G117+G124</f>
        <v>0</v>
      </c>
      <c r="H126" s="197"/>
      <c r="K126" s="286"/>
      <c r="L126" s="286"/>
      <c r="M126" s="286"/>
      <c r="N126" s="286"/>
      <c r="O126" s="286"/>
      <c r="P126" s="286"/>
      <c r="Q126" s="286"/>
    </row>
    <row r="127" spans="1:17" s="286" customFormat="1" ht="23.25" x14ac:dyDescent="0.2">
      <c r="A127" s="198"/>
      <c r="B127" s="276"/>
      <c r="C127" s="198"/>
      <c r="D127" s="198"/>
      <c r="E127" s="277"/>
      <c r="F127" s="198"/>
      <c r="G127" s="277"/>
      <c r="H127" s="290"/>
      <c r="I127" s="289"/>
      <c r="K127" s="198"/>
      <c r="L127" s="198"/>
      <c r="M127" s="198"/>
      <c r="N127" s="198"/>
      <c r="O127" s="198"/>
      <c r="P127" s="198"/>
      <c r="Q127" s="198"/>
    </row>
    <row r="128" spans="1:17" s="198" customFormat="1" ht="12" customHeight="1" x14ac:dyDescent="0.2">
      <c r="A128" s="287" t="s">
        <v>230</v>
      </c>
      <c r="B128" s="287"/>
      <c r="C128" s="288"/>
      <c r="D128" s="289"/>
      <c r="E128" s="288"/>
      <c r="F128" s="289"/>
      <c r="G128" s="288"/>
      <c r="H128" s="197"/>
    </row>
    <row r="129" customFormat="1" x14ac:dyDescent="0.2"/>
    <row r="130" customFormat="1" x14ac:dyDescent="0.2"/>
    <row r="131" customFormat="1" x14ac:dyDescent="0.2"/>
    <row r="132" customFormat="1" x14ac:dyDescent="0.2"/>
    <row r="133" customFormat="1" x14ac:dyDescent="0.2"/>
    <row r="134" customFormat="1" x14ac:dyDescent="0.2"/>
    <row r="135" customFormat="1" x14ac:dyDescent="0.2"/>
    <row r="136" customFormat="1" x14ac:dyDescent="0.2"/>
    <row r="137" customFormat="1" x14ac:dyDescent="0.2"/>
    <row r="138" customFormat="1" x14ac:dyDescent="0.2"/>
    <row r="139" customFormat="1" x14ac:dyDescent="0.2"/>
    <row r="140" customFormat="1" x14ac:dyDescent="0.2"/>
    <row r="141" customFormat="1" x14ac:dyDescent="0.2"/>
    <row r="142" customFormat="1" x14ac:dyDescent="0.2"/>
    <row r="143" customFormat="1" x14ac:dyDescent="0.2"/>
    <row r="144" customFormat="1" x14ac:dyDescent="0.2"/>
    <row r="145" customFormat="1" x14ac:dyDescent="0.2"/>
    <row r="146" customFormat="1" x14ac:dyDescent="0.2"/>
    <row r="147" customFormat="1" x14ac:dyDescent="0.2"/>
    <row r="148" customFormat="1" x14ac:dyDescent="0.2"/>
    <row r="149" customFormat="1" x14ac:dyDescent="0.2"/>
    <row r="150" customFormat="1" x14ac:dyDescent="0.2"/>
    <row r="151" customFormat="1" x14ac:dyDescent="0.2"/>
    <row r="152" customFormat="1" x14ac:dyDescent="0.2"/>
    <row r="153" customFormat="1" x14ac:dyDescent="0.2"/>
    <row r="154" customFormat="1" x14ac:dyDescent="0.2"/>
    <row r="155" customFormat="1" x14ac:dyDescent="0.2"/>
    <row r="156" customFormat="1" x14ac:dyDescent="0.2"/>
    <row r="157" customFormat="1" x14ac:dyDescent="0.2"/>
    <row r="158" customFormat="1" x14ac:dyDescent="0.2"/>
    <row r="159" customFormat="1" x14ac:dyDescent="0.2"/>
    <row r="160" customFormat="1" x14ac:dyDescent="0.2"/>
    <row r="161" customFormat="1" x14ac:dyDescent="0.2"/>
    <row r="162" customFormat="1" x14ac:dyDescent="0.2"/>
    <row r="163" customFormat="1" x14ac:dyDescent="0.2"/>
    <row r="164" customFormat="1" x14ac:dyDescent="0.2"/>
    <row r="165" customFormat="1" x14ac:dyDescent="0.2"/>
    <row r="166" customFormat="1" x14ac:dyDescent="0.2"/>
    <row r="167" customFormat="1" x14ac:dyDescent="0.2"/>
    <row r="168" customFormat="1" x14ac:dyDescent="0.2"/>
    <row r="169" customFormat="1" x14ac:dyDescent="0.2"/>
    <row r="170" customFormat="1" x14ac:dyDescent="0.2"/>
    <row r="171" customFormat="1" x14ac:dyDescent="0.2"/>
    <row r="172" customFormat="1" x14ac:dyDescent="0.2"/>
    <row r="173" customFormat="1" ht="11.25" customHeight="1" x14ac:dyDescent="0.2"/>
    <row r="174" customFormat="1" x14ac:dyDescent="0.2"/>
    <row r="175" customFormat="1" x14ac:dyDescent="0.2"/>
    <row r="176" customFormat="1" x14ac:dyDescent="0.2"/>
    <row r="177" customFormat="1" x14ac:dyDescent="0.2"/>
    <row r="178" customFormat="1" x14ac:dyDescent="0.2"/>
    <row r="179" customFormat="1" x14ac:dyDescent="0.2"/>
    <row r="180" customFormat="1" x14ac:dyDescent="0.2"/>
    <row r="181" customFormat="1" x14ac:dyDescent="0.2"/>
    <row r="182" customFormat="1" x14ac:dyDescent="0.2"/>
    <row r="183" customFormat="1" x14ac:dyDescent="0.2"/>
    <row r="184" customFormat="1" x14ac:dyDescent="0.2"/>
    <row r="185" customFormat="1" x14ac:dyDescent="0.2"/>
    <row r="186" customFormat="1" x14ac:dyDescent="0.2"/>
    <row r="187" customFormat="1" x14ac:dyDescent="0.2"/>
    <row r="188" customFormat="1" x14ac:dyDescent="0.2"/>
    <row r="189" customFormat="1" x14ac:dyDescent="0.2"/>
    <row r="190" customFormat="1" x14ac:dyDescent="0.2"/>
    <row r="191" customFormat="1" x14ac:dyDescent="0.2"/>
    <row r="192" customFormat="1" x14ac:dyDescent="0.2"/>
    <row r="193" customFormat="1" x14ac:dyDescent="0.2"/>
    <row r="194" customFormat="1" x14ac:dyDescent="0.2"/>
    <row r="195" customFormat="1" x14ac:dyDescent="0.2"/>
    <row r="196" customFormat="1" x14ac:dyDescent="0.2"/>
    <row r="197" customFormat="1" x14ac:dyDescent="0.2"/>
    <row r="198" customFormat="1" x14ac:dyDescent="0.2"/>
    <row r="199" customFormat="1" x14ac:dyDescent="0.2"/>
    <row r="200" customFormat="1" x14ac:dyDescent="0.2"/>
    <row r="201" customFormat="1" x14ac:dyDescent="0.2"/>
    <row r="202" customFormat="1" x14ac:dyDescent="0.2"/>
    <row r="203" customFormat="1" x14ac:dyDescent="0.2"/>
    <row r="204" customFormat="1" x14ac:dyDescent="0.2"/>
    <row r="205" customFormat="1" x14ac:dyDescent="0.2"/>
    <row r="206" customFormat="1" x14ac:dyDescent="0.2"/>
    <row r="207" customFormat="1" x14ac:dyDescent="0.2"/>
    <row r="208" customFormat="1" x14ac:dyDescent="0.2"/>
    <row r="209" customFormat="1" x14ac:dyDescent="0.2"/>
    <row r="210" customFormat="1" x14ac:dyDescent="0.2"/>
    <row r="211" customFormat="1" x14ac:dyDescent="0.2"/>
    <row r="212" customFormat="1" x14ac:dyDescent="0.2"/>
    <row r="213" customFormat="1" x14ac:dyDescent="0.2"/>
    <row r="214" customFormat="1" x14ac:dyDescent="0.2"/>
    <row r="215" customFormat="1" x14ac:dyDescent="0.2"/>
    <row r="216" customFormat="1" x14ac:dyDescent="0.2"/>
    <row r="217" customFormat="1" x14ac:dyDescent="0.2"/>
    <row r="218" customFormat="1" x14ac:dyDescent="0.2"/>
    <row r="219" customFormat="1" x14ac:dyDescent="0.2"/>
    <row r="220" customFormat="1" x14ac:dyDescent="0.2"/>
    <row r="221" customFormat="1" x14ac:dyDescent="0.2"/>
    <row r="222" customFormat="1" x14ac:dyDescent="0.2"/>
    <row r="223" customFormat="1" x14ac:dyDescent="0.2"/>
    <row r="224" customFormat="1" x14ac:dyDescent="0.2"/>
    <row r="225" customFormat="1" x14ac:dyDescent="0.2"/>
    <row r="226" customFormat="1" x14ac:dyDescent="0.2"/>
    <row r="227" customFormat="1" x14ac:dyDescent="0.2"/>
    <row r="228" customFormat="1" x14ac:dyDescent="0.2"/>
    <row r="229" customFormat="1" x14ac:dyDescent="0.2"/>
    <row r="230" customFormat="1" x14ac:dyDescent="0.2"/>
    <row r="231" customFormat="1" x14ac:dyDescent="0.2"/>
    <row r="232" customFormat="1" x14ac:dyDescent="0.2"/>
    <row r="233" customFormat="1" x14ac:dyDescent="0.2"/>
    <row r="234" customFormat="1" x14ac:dyDescent="0.2"/>
    <row r="235" customFormat="1" x14ac:dyDescent="0.2"/>
    <row r="236" customFormat="1" x14ac:dyDescent="0.2"/>
    <row r="237" customFormat="1" x14ac:dyDescent="0.2"/>
    <row r="238" customFormat="1" x14ac:dyDescent="0.2"/>
    <row r="239" customFormat="1" x14ac:dyDescent="0.2"/>
    <row r="240" customFormat="1" x14ac:dyDescent="0.2"/>
    <row r="241" customFormat="1" x14ac:dyDescent="0.2"/>
    <row r="242" customFormat="1" x14ac:dyDescent="0.2"/>
    <row r="243" customFormat="1" x14ac:dyDescent="0.2"/>
    <row r="244" customFormat="1" x14ac:dyDescent="0.2"/>
    <row r="245" customFormat="1" x14ac:dyDescent="0.2"/>
    <row r="246" customFormat="1" x14ac:dyDescent="0.2"/>
    <row r="247" customFormat="1" x14ac:dyDescent="0.2"/>
    <row r="248" customFormat="1" x14ac:dyDescent="0.2"/>
    <row r="249" customFormat="1" x14ac:dyDescent="0.2"/>
    <row r="250" customFormat="1" x14ac:dyDescent="0.2"/>
    <row r="251" customFormat="1" x14ac:dyDescent="0.2"/>
    <row r="252" customFormat="1" x14ac:dyDescent="0.2"/>
    <row r="253" customFormat="1" x14ac:dyDescent="0.2"/>
    <row r="254" customFormat="1" x14ac:dyDescent="0.2"/>
    <row r="255" customFormat="1" x14ac:dyDescent="0.2"/>
    <row r="256" customFormat="1" x14ac:dyDescent="0.2"/>
    <row r="257" customFormat="1" x14ac:dyDescent="0.2"/>
    <row r="258" customFormat="1" x14ac:dyDescent="0.2"/>
    <row r="259" customFormat="1" x14ac:dyDescent="0.2"/>
    <row r="260" customFormat="1" x14ac:dyDescent="0.2"/>
    <row r="261" customFormat="1" x14ac:dyDescent="0.2"/>
    <row r="262" customFormat="1" x14ac:dyDescent="0.2"/>
    <row r="263" customFormat="1" x14ac:dyDescent="0.2"/>
    <row r="264" customFormat="1" x14ac:dyDescent="0.2"/>
    <row r="265" customFormat="1" x14ac:dyDescent="0.2"/>
    <row r="266" customFormat="1" x14ac:dyDescent="0.2"/>
    <row r="267" customFormat="1" x14ac:dyDescent="0.2"/>
    <row r="268" customFormat="1" x14ac:dyDescent="0.2"/>
    <row r="269" customFormat="1" x14ac:dyDescent="0.2"/>
    <row r="270" customFormat="1" x14ac:dyDescent="0.2"/>
    <row r="271" customFormat="1" x14ac:dyDescent="0.2"/>
    <row r="272" customFormat="1" x14ac:dyDescent="0.2"/>
    <row r="273" customFormat="1" x14ac:dyDescent="0.2"/>
    <row r="274" customFormat="1" x14ac:dyDescent="0.2"/>
    <row r="275" customFormat="1" x14ac:dyDescent="0.2"/>
    <row r="276" customFormat="1" x14ac:dyDescent="0.2"/>
    <row r="277" customFormat="1" x14ac:dyDescent="0.2"/>
    <row r="278" customFormat="1" x14ac:dyDescent="0.2"/>
    <row r="279" customFormat="1" x14ac:dyDescent="0.2"/>
    <row r="280" customFormat="1" x14ac:dyDescent="0.2"/>
    <row r="281" customFormat="1" x14ac:dyDescent="0.2"/>
    <row r="282" customFormat="1" x14ac:dyDescent="0.2"/>
    <row r="283" customFormat="1" x14ac:dyDescent="0.2"/>
    <row r="284" customFormat="1" x14ac:dyDescent="0.2"/>
    <row r="285" customFormat="1" x14ac:dyDescent="0.2"/>
    <row r="286" customFormat="1" x14ac:dyDescent="0.2"/>
    <row r="287" customFormat="1" x14ac:dyDescent="0.2"/>
    <row r="288" customFormat="1" x14ac:dyDescent="0.2"/>
    <row r="289" customFormat="1" x14ac:dyDescent="0.2"/>
    <row r="290" customFormat="1" x14ac:dyDescent="0.2"/>
    <row r="291" customFormat="1" x14ac:dyDescent="0.2"/>
    <row r="292" customFormat="1" x14ac:dyDescent="0.2"/>
    <row r="293" customFormat="1" x14ac:dyDescent="0.2"/>
    <row r="294" customFormat="1" x14ac:dyDescent="0.2"/>
    <row r="295" customFormat="1" x14ac:dyDescent="0.2"/>
    <row r="296" customFormat="1" x14ac:dyDescent="0.2"/>
    <row r="297" customFormat="1" x14ac:dyDescent="0.2"/>
    <row r="298" customFormat="1" x14ac:dyDescent="0.2"/>
    <row r="299" customFormat="1" x14ac:dyDescent="0.2"/>
    <row r="300" customFormat="1" x14ac:dyDescent="0.2"/>
    <row r="301" customFormat="1" x14ac:dyDescent="0.2"/>
    <row r="302" customFormat="1" x14ac:dyDescent="0.2"/>
    <row r="303" customFormat="1" x14ac:dyDescent="0.2"/>
  </sheetData>
  <phoneticPr fontId="0" type="noConversion"/>
  <dataValidations count="9">
    <dataValidation type="list" allowBlank="1" showInputMessage="1" showErrorMessage="1" sqref="H48:H49 H60:H61 H54:H55" xr:uid="{61EB1022-CFDB-47DE-87CF-1E0751B017FB}">
      <formula1>"Yes, No"</formula1>
    </dataValidation>
    <dataValidation type="list" allowBlank="1" showInputMessage="1" showErrorMessage="1" sqref="C7:C36" xr:uid="{40723E9B-37D0-4A38-BE27-04B1E7322FA2}">
      <formula1>"A,R,C"</formula1>
    </dataValidation>
    <dataValidation type="list" allowBlank="1" showInputMessage="1" showErrorMessage="1" sqref="A41:A43" xr:uid="{713587DD-CF2E-4007-8CAA-E45086B29970}">
      <formula1>Vehicle_Type</formula1>
    </dataValidation>
    <dataValidation type="list" allowBlank="1" showInputMessage="1" showErrorMessage="1" sqref="A48:A49" xr:uid="{88C25705-EAE2-4F86-9182-6928231B0B59}">
      <formula1>Air_Type</formula1>
    </dataValidation>
    <dataValidation type="list" allowBlank="1" showInputMessage="1" showErrorMessage="1" prompt="click on arrow for a drop down list" sqref="A54:A55" xr:uid="{CC7D6F5F-185B-492A-BD3D-E0888D8680B0}">
      <formula1>Boat_Type</formula1>
    </dataValidation>
    <dataValidation type="list" allowBlank="1" showInputMessage="1" showErrorMessage="1" prompt="click on arrow for a drop down list" sqref="A60:A61" xr:uid="{EA1E06FE-CACF-4B9B-B7C3-257ADDCD0C9D}">
      <formula1>Cutter_Type</formula1>
    </dataValidation>
    <dataValidation type="list" allowBlank="1" showInputMessage="1" showErrorMessage="1" prompt="click on arrow for a drop down list" sqref="A66:A68" xr:uid="{12494912-361F-4770-806A-0BD5FB890F37}">
      <formula1>Equip_List</formula1>
    </dataValidation>
    <dataValidation type="list" allowBlank="1" showInputMessage="1" showErrorMessage="1" sqref="E7:E36" xr:uid="{2B1EE002-A19E-4238-BB89-AF61C296F524}">
      <formula1>Paygrade</formula1>
    </dataValidation>
    <dataValidation type="list" errorStyle="warning" allowBlank="1" showInputMessage="1" showErrorMessage="1" errorTitle="Warning" error="This Position is not part of the standard list Select Yes to continue." sqref="F7:F36" xr:uid="{62ED2ACC-37F6-4A85-B23B-1E8DB351F72F}">
      <formula1>Duty_List</formula1>
    </dataValidation>
  </dataValidations>
  <pageMargins left="0.7" right="0.7" top="0.75" bottom="0.75" header="0.3" footer="0.3"/>
  <pageSetup scale="74" fitToHeight="0" orientation="portrait" r:id="rId1"/>
  <headerFooter alignWithMargins="0"/>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pageSetUpPr fitToPage="1"/>
  </sheetPr>
  <dimension ref="A1:R306"/>
  <sheetViews>
    <sheetView showGridLines="0" zoomScaleNormal="100" workbookViewId="0"/>
  </sheetViews>
  <sheetFormatPr defaultColWidth="9.140625" defaultRowHeight="12.75" x14ac:dyDescent="0.2"/>
  <cols>
    <col min="1" max="1" width="24.7109375" style="6" customWidth="1"/>
    <col min="2" max="2" width="15.28515625" style="5" bestFit="1" customWidth="1"/>
    <col min="3" max="3" width="8" style="6" customWidth="1"/>
    <col min="4" max="4" width="16.28515625" style="6" customWidth="1"/>
    <col min="5" max="5" width="8.7109375" style="6" bestFit="1" customWidth="1"/>
    <col min="6" max="6" width="12.7109375" style="6" customWidth="1"/>
    <col min="7" max="7" width="12" style="6" customWidth="1"/>
    <col min="8" max="8" width="12.7109375" style="6" customWidth="1"/>
    <col min="9" max="9" width="12.7109375" style="5" customWidth="1"/>
    <col min="10" max="16384" width="9.140625" style="5"/>
  </cols>
  <sheetData>
    <row r="1" spans="1:10" x14ac:dyDescent="0.2">
      <c r="A1" s="72" t="s">
        <v>119</v>
      </c>
      <c r="B1" s="85" t="str">
        <f>'Daily Summary'!J2</f>
        <v>UCGPXXXXXX</v>
      </c>
      <c r="D1" s="5"/>
      <c r="F1" s="12" t="s">
        <v>259</v>
      </c>
      <c r="G1" s="87" t="str">
        <f>'Daily Summary'!A1</f>
        <v>F/V StillaFloat</v>
      </c>
    </row>
    <row r="2" spans="1:10" x14ac:dyDescent="0.2">
      <c r="A2" s="30"/>
      <c r="B2" s="30"/>
      <c r="C2" s="30"/>
      <c r="D2" s="5"/>
      <c r="E2" s="30"/>
      <c r="F2" s="5"/>
      <c r="G2" s="30"/>
      <c r="H2" s="5"/>
    </row>
    <row r="3" spans="1:10" x14ac:dyDescent="0.2">
      <c r="A3" s="30"/>
      <c r="B3" s="30"/>
      <c r="C3" s="30"/>
      <c r="D3" s="5"/>
      <c r="E3" s="30"/>
      <c r="F3" s="5"/>
      <c r="G3" s="30"/>
      <c r="H3" s="5"/>
    </row>
    <row r="4" spans="1:10" ht="13.5" thickBot="1" x14ac:dyDescent="0.25">
      <c r="A4" s="12" t="s">
        <v>188</v>
      </c>
      <c r="B4" s="86">
        <f>'day11'!B4+1</f>
        <v>45211</v>
      </c>
      <c r="C4" s="30"/>
      <c r="D4" s="44"/>
      <c r="E4" s="44"/>
      <c r="F4" s="12" t="s">
        <v>311</v>
      </c>
      <c r="G4" s="70"/>
      <c r="H4" s="70"/>
      <c r="I4" s="74"/>
    </row>
    <row r="5" spans="1:10" ht="13.5" thickBot="1" x14ac:dyDescent="0.25">
      <c r="A5" s="12"/>
      <c r="B5" s="41"/>
      <c r="C5" s="30"/>
      <c r="D5" s="12"/>
      <c r="E5" s="12"/>
      <c r="F5" s="12"/>
      <c r="G5" s="40"/>
      <c r="H5" s="40"/>
      <c r="I5" s="40"/>
    </row>
    <row r="6" spans="1:10" s="190" customFormat="1" ht="11.25" x14ac:dyDescent="0.2">
      <c r="A6" s="185" t="s">
        <v>190</v>
      </c>
      <c r="B6" s="187" t="s">
        <v>236</v>
      </c>
      <c r="C6" s="187" t="s">
        <v>189</v>
      </c>
      <c r="D6" s="187" t="s">
        <v>191</v>
      </c>
      <c r="E6" s="187" t="s">
        <v>235</v>
      </c>
      <c r="F6" s="187" t="s">
        <v>192</v>
      </c>
      <c r="G6" s="187" t="s">
        <v>233</v>
      </c>
      <c r="H6" s="187" t="s">
        <v>234</v>
      </c>
      <c r="I6" s="264" t="s">
        <v>193</v>
      </c>
      <c r="J6" s="206"/>
    </row>
    <row r="7" spans="1:10" s="190" customFormat="1" ht="11.25" x14ac:dyDescent="0.2">
      <c r="A7" s="309" t="s">
        <v>409</v>
      </c>
      <c r="B7" s="310"/>
      <c r="C7" s="310"/>
      <c r="D7" s="208" t="s">
        <v>258</v>
      </c>
      <c r="E7" s="311" t="s">
        <v>30</v>
      </c>
      <c r="F7" s="210"/>
      <c r="G7" s="312">
        <v>0</v>
      </c>
      <c r="H7" s="313">
        <f>INDEX(Personnel[],MATCH(E7,Paygrade,0),2)</f>
        <v>38</v>
      </c>
      <c r="I7" s="314">
        <f>(G7*H7)</f>
        <v>0</v>
      </c>
    </row>
    <row r="8" spans="1:10" s="190" customFormat="1" ht="11.25" x14ac:dyDescent="0.2">
      <c r="A8" s="309" t="s">
        <v>409</v>
      </c>
      <c r="B8" s="207"/>
      <c r="C8" s="310"/>
      <c r="D8" s="208" t="s">
        <v>258</v>
      </c>
      <c r="E8" s="209" t="s">
        <v>32</v>
      </c>
      <c r="F8" s="210"/>
      <c r="G8" s="210">
        <v>0</v>
      </c>
      <c r="H8" s="313">
        <f>INDEX(Personnel[],MATCH(E8,Paygrade,0),2)</f>
        <v>52</v>
      </c>
      <c r="I8" s="212">
        <f t="shared" ref="I8:I36" si="0">(G8*H8)</f>
        <v>0</v>
      </c>
    </row>
    <row r="9" spans="1:10" s="190" customFormat="1" ht="11.25" x14ac:dyDescent="0.2">
      <c r="A9" s="309" t="s">
        <v>409</v>
      </c>
      <c r="B9" s="207"/>
      <c r="C9" s="310"/>
      <c r="D9" s="208" t="s">
        <v>258</v>
      </c>
      <c r="E9" s="209" t="s">
        <v>34</v>
      </c>
      <c r="F9" s="210"/>
      <c r="G9" s="210">
        <v>0</v>
      </c>
      <c r="H9" s="313">
        <f>INDEX(Personnel[],MATCH(E9,Paygrade,0),2)</f>
        <v>58</v>
      </c>
      <c r="I9" s="212">
        <f t="shared" si="0"/>
        <v>0</v>
      </c>
    </row>
    <row r="10" spans="1:10" s="190" customFormat="1" ht="11.25" x14ac:dyDescent="0.2">
      <c r="A10" s="309" t="s">
        <v>409</v>
      </c>
      <c r="B10" s="207"/>
      <c r="C10" s="310"/>
      <c r="D10" s="208" t="s">
        <v>258</v>
      </c>
      <c r="E10" s="209" t="s">
        <v>36</v>
      </c>
      <c r="F10" s="210"/>
      <c r="G10" s="210">
        <v>0</v>
      </c>
      <c r="H10" s="313">
        <f>INDEX(Personnel[],MATCH(E10,Paygrade,0),2)</f>
        <v>72</v>
      </c>
      <c r="I10" s="212">
        <f t="shared" si="0"/>
        <v>0</v>
      </c>
    </row>
    <row r="11" spans="1:10" s="190" customFormat="1" ht="11.25" x14ac:dyDescent="0.2">
      <c r="A11" s="309" t="s">
        <v>409</v>
      </c>
      <c r="B11" s="207"/>
      <c r="C11" s="310"/>
      <c r="D11" s="208" t="s">
        <v>258</v>
      </c>
      <c r="E11" s="209" t="s">
        <v>38</v>
      </c>
      <c r="F11" s="210"/>
      <c r="G11" s="210">
        <v>0</v>
      </c>
      <c r="H11" s="313">
        <f>INDEX(Personnel[],MATCH(E11,Paygrade,0),2)</f>
        <v>87</v>
      </c>
      <c r="I11" s="212">
        <f t="shared" si="0"/>
        <v>0</v>
      </c>
    </row>
    <row r="12" spans="1:10" s="190" customFormat="1" ht="11.25" x14ac:dyDescent="0.2">
      <c r="A12" s="309" t="s">
        <v>409</v>
      </c>
      <c r="B12" s="207"/>
      <c r="C12" s="310"/>
      <c r="D12" s="208" t="s">
        <v>258</v>
      </c>
      <c r="E12" s="209" t="s">
        <v>40</v>
      </c>
      <c r="F12" s="210"/>
      <c r="G12" s="210">
        <v>0</v>
      </c>
      <c r="H12" s="313">
        <f>INDEX(Personnel[],MATCH(E12,Paygrade,0),2)</f>
        <v>100</v>
      </c>
      <c r="I12" s="212">
        <f t="shared" si="0"/>
        <v>0</v>
      </c>
    </row>
    <row r="13" spans="1:10" s="190" customFormat="1" ht="11.25" x14ac:dyDescent="0.2">
      <c r="A13" s="309" t="s">
        <v>409</v>
      </c>
      <c r="B13" s="207"/>
      <c r="C13" s="310"/>
      <c r="D13" s="208" t="s">
        <v>258</v>
      </c>
      <c r="E13" s="209" t="s">
        <v>41</v>
      </c>
      <c r="F13" s="210"/>
      <c r="G13" s="210">
        <v>0</v>
      </c>
      <c r="H13" s="313">
        <f>INDEX(Personnel[],MATCH(E13,Paygrade,0),2)</f>
        <v>112</v>
      </c>
      <c r="I13" s="212">
        <f t="shared" si="0"/>
        <v>0</v>
      </c>
    </row>
    <row r="14" spans="1:10" s="190" customFormat="1" ht="11.25" x14ac:dyDescent="0.2">
      <c r="A14" s="309" t="s">
        <v>409</v>
      </c>
      <c r="B14" s="207"/>
      <c r="C14" s="310"/>
      <c r="D14" s="208" t="s">
        <v>258</v>
      </c>
      <c r="E14" s="209" t="s">
        <v>42</v>
      </c>
      <c r="F14" s="210"/>
      <c r="G14" s="210">
        <v>0</v>
      </c>
      <c r="H14" s="313">
        <f>INDEX(Personnel[],MATCH(E14,Paygrade,0),2)</f>
        <v>123</v>
      </c>
      <c r="I14" s="212">
        <f t="shared" si="0"/>
        <v>0</v>
      </c>
    </row>
    <row r="15" spans="1:10" s="190" customFormat="1" ht="11.25" x14ac:dyDescent="0.2">
      <c r="A15" s="309" t="s">
        <v>409</v>
      </c>
      <c r="B15" s="207"/>
      <c r="C15" s="310"/>
      <c r="D15" s="208" t="s">
        <v>258</v>
      </c>
      <c r="E15" s="209" t="s">
        <v>43</v>
      </c>
      <c r="F15" s="210"/>
      <c r="G15" s="210">
        <v>0</v>
      </c>
      <c r="H15" s="313">
        <f>INDEX(Personnel[],MATCH(E15,Paygrade,0),2)</f>
        <v>141</v>
      </c>
      <c r="I15" s="212">
        <f t="shared" si="0"/>
        <v>0</v>
      </c>
    </row>
    <row r="16" spans="1:10" s="190" customFormat="1" ht="11.25" x14ac:dyDescent="0.2">
      <c r="A16" s="309" t="s">
        <v>409</v>
      </c>
      <c r="B16" s="207"/>
      <c r="C16" s="310"/>
      <c r="D16" s="208" t="s">
        <v>258</v>
      </c>
      <c r="E16" s="209" t="s">
        <v>44</v>
      </c>
      <c r="F16" s="210"/>
      <c r="G16" s="210">
        <v>0</v>
      </c>
      <c r="H16" s="313">
        <f>INDEX(Personnel[],MATCH(E16,Paygrade,0),2)</f>
        <v>172</v>
      </c>
      <c r="I16" s="212">
        <f t="shared" si="0"/>
        <v>0</v>
      </c>
    </row>
    <row r="17" spans="1:9" s="190" customFormat="1" ht="11.25" x14ac:dyDescent="0.2">
      <c r="A17" s="309" t="s">
        <v>409</v>
      </c>
      <c r="B17" s="207"/>
      <c r="C17" s="310"/>
      <c r="D17" s="208" t="s">
        <v>258</v>
      </c>
      <c r="E17" s="209" t="s">
        <v>9</v>
      </c>
      <c r="F17" s="210"/>
      <c r="G17" s="210">
        <v>0</v>
      </c>
      <c r="H17" s="313">
        <f>INDEX(Personnel[],MATCH(E17,Paygrade,0),2)</f>
        <v>91</v>
      </c>
      <c r="I17" s="212">
        <f t="shared" si="0"/>
        <v>0</v>
      </c>
    </row>
    <row r="18" spans="1:9" s="190" customFormat="1" ht="11.25" x14ac:dyDescent="0.2">
      <c r="A18" s="309" t="s">
        <v>409</v>
      </c>
      <c r="B18" s="207"/>
      <c r="C18" s="310"/>
      <c r="D18" s="208" t="s">
        <v>258</v>
      </c>
      <c r="E18" s="209" t="s">
        <v>10</v>
      </c>
      <c r="F18" s="210"/>
      <c r="G18" s="210">
        <v>0</v>
      </c>
      <c r="H18" s="313">
        <f>INDEX(Personnel[],MATCH(E18,Paygrade,0),2)</f>
        <v>110</v>
      </c>
      <c r="I18" s="212">
        <f t="shared" si="0"/>
        <v>0</v>
      </c>
    </row>
    <row r="19" spans="1:9" s="190" customFormat="1" ht="11.25" x14ac:dyDescent="0.2">
      <c r="A19" s="309" t="s">
        <v>409</v>
      </c>
      <c r="B19" s="207"/>
      <c r="C19" s="310"/>
      <c r="D19" s="208" t="s">
        <v>258</v>
      </c>
      <c r="E19" s="209" t="s">
        <v>12</v>
      </c>
      <c r="F19" s="210"/>
      <c r="G19" s="210">
        <v>0</v>
      </c>
      <c r="H19" s="313">
        <f>INDEX(Personnel[],MATCH(E19,Paygrade,0),2)</f>
        <v>135</v>
      </c>
      <c r="I19" s="212">
        <f t="shared" si="0"/>
        <v>0</v>
      </c>
    </row>
    <row r="20" spans="1:9" s="190" customFormat="1" ht="11.25" x14ac:dyDescent="0.2">
      <c r="A20" s="309" t="s">
        <v>409</v>
      </c>
      <c r="B20" s="207"/>
      <c r="C20" s="310"/>
      <c r="D20" s="208" t="s">
        <v>258</v>
      </c>
      <c r="E20" s="209" t="s">
        <v>14</v>
      </c>
      <c r="F20" s="210"/>
      <c r="G20" s="210">
        <v>0</v>
      </c>
      <c r="H20" s="313">
        <f>INDEX(Personnel[],MATCH(E20,Paygrade,0),2)</f>
        <v>161</v>
      </c>
      <c r="I20" s="212">
        <f t="shared" si="0"/>
        <v>0</v>
      </c>
    </row>
    <row r="21" spans="1:9" s="190" customFormat="1" ht="11.25" x14ac:dyDescent="0.2">
      <c r="A21" s="309" t="s">
        <v>409</v>
      </c>
      <c r="B21" s="207"/>
      <c r="C21" s="310"/>
      <c r="D21" s="208" t="s">
        <v>258</v>
      </c>
      <c r="E21" s="209" t="s">
        <v>15</v>
      </c>
      <c r="F21" s="210"/>
      <c r="G21" s="210">
        <v>0</v>
      </c>
      <c r="H21" s="313">
        <f>INDEX(Personnel[],MATCH(E21,Paygrade,0),2)</f>
        <v>179</v>
      </c>
      <c r="I21" s="212">
        <f t="shared" si="0"/>
        <v>0</v>
      </c>
    </row>
    <row r="22" spans="1:9" s="190" customFormat="1" ht="11.25" x14ac:dyDescent="0.2">
      <c r="A22" s="309" t="s">
        <v>409</v>
      </c>
      <c r="B22" s="207"/>
      <c r="C22" s="310"/>
      <c r="D22" s="208" t="s">
        <v>258</v>
      </c>
      <c r="E22" s="209" t="s">
        <v>16</v>
      </c>
      <c r="F22" s="210"/>
      <c r="G22" s="210">
        <v>0</v>
      </c>
      <c r="H22" s="313">
        <f>INDEX(Personnel[],MATCH(E22,Paygrade,0),2)</f>
        <v>208</v>
      </c>
      <c r="I22" s="212">
        <f t="shared" si="0"/>
        <v>0</v>
      </c>
    </row>
    <row r="23" spans="1:9" s="190" customFormat="1" ht="11.25" x14ac:dyDescent="0.2">
      <c r="A23" s="309" t="s">
        <v>409</v>
      </c>
      <c r="B23" s="207"/>
      <c r="C23" s="310"/>
      <c r="D23" s="208" t="s">
        <v>258</v>
      </c>
      <c r="E23" s="209" t="s">
        <v>17</v>
      </c>
      <c r="F23" s="210"/>
      <c r="G23" s="210">
        <v>0</v>
      </c>
      <c r="H23" s="313">
        <f>INDEX(Personnel[],MATCH(E23,Paygrade,0),2)</f>
        <v>221</v>
      </c>
      <c r="I23" s="212">
        <f t="shared" si="0"/>
        <v>0</v>
      </c>
    </row>
    <row r="24" spans="1:9" s="190" customFormat="1" ht="11.25" x14ac:dyDescent="0.2">
      <c r="A24" s="309" t="s">
        <v>409</v>
      </c>
      <c r="B24" s="207"/>
      <c r="C24" s="310"/>
      <c r="D24" s="208" t="s">
        <v>258</v>
      </c>
      <c r="E24" s="209" t="s">
        <v>18</v>
      </c>
      <c r="F24" s="210"/>
      <c r="G24" s="210">
        <v>0</v>
      </c>
      <c r="H24" s="313">
        <f>INDEX(Personnel[],MATCH(E24,Paygrade,0),2)</f>
        <v>242</v>
      </c>
      <c r="I24" s="212">
        <f t="shared" si="0"/>
        <v>0</v>
      </c>
    </row>
    <row r="25" spans="1:9" s="190" customFormat="1" ht="11.25" x14ac:dyDescent="0.2">
      <c r="A25" s="309" t="s">
        <v>409</v>
      </c>
      <c r="B25" s="207"/>
      <c r="C25" s="310"/>
      <c r="D25" s="208" t="s">
        <v>258</v>
      </c>
      <c r="E25" s="209" t="s">
        <v>19</v>
      </c>
      <c r="F25" s="210"/>
      <c r="G25" s="210">
        <v>0</v>
      </c>
      <c r="H25" s="313">
        <f>INDEX(Personnel[],MATCH(E25,Paygrade,0),2)</f>
        <v>265</v>
      </c>
      <c r="I25" s="212">
        <f t="shared" si="0"/>
        <v>0</v>
      </c>
    </row>
    <row r="26" spans="1:9" s="190" customFormat="1" ht="11.25" x14ac:dyDescent="0.2">
      <c r="A26" s="309" t="s">
        <v>409</v>
      </c>
      <c r="B26" s="207"/>
      <c r="C26" s="310"/>
      <c r="D26" s="208" t="s">
        <v>258</v>
      </c>
      <c r="E26" s="209" t="s">
        <v>21</v>
      </c>
      <c r="F26" s="210"/>
      <c r="G26" s="210">
        <v>0</v>
      </c>
      <c r="H26" s="313">
        <f>INDEX(Personnel[],MATCH(E26,Paygrade,0),2)</f>
        <v>263</v>
      </c>
      <c r="I26" s="212">
        <f t="shared" si="0"/>
        <v>0</v>
      </c>
    </row>
    <row r="27" spans="1:9" s="190" customFormat="1" ht="11.25" x14ac:dyDescent="0.2">
      <c r="A27" s="309" t="s">
        <v>409</v>
      </c>
      <c r="B27" s="207"/>
      <c r="C27" s="310"/>
      <c r="D27" s="208" t="s">
        <v>258</v>
      </c>
      <c r="E27" s="209" t="s">
        <v>29</v>
      </c>
      <c r="F27" s="210"/>
      <c r="G27" s="210">
        <v>0</v>
      </c>
      <c r="H27" s="313">
        <f>INDEX(Personnel[],MATCH(E27,Paygrade,0),2)</f>
        <v>122</v>
      </c>
      <c r="I27" s="212">
        <f t="shared" si="0"/>
        <v>0</v>
      </c>
    </row>
    <row r="28" spans="1:9" s="190" customFormat="1" ht="11.25" x14ac:dyDescent="0.2">
      <c r="A28" s="309" t="s">
        <v>409</v>
      </c>
      <c r="B28" s="207"/>
      <c r="C28" s="310"/>
      <c r="D28" s="208" t="s">
        <v>258</v>
      </c>
      <c r="E28" s="209" t="s">
        <v>27</v>
      </c>
      <c r="F28" s="210"/>
      <c r="G28" s="210">
        <v>0</v>
      </c>
      <c r="H28" s="313">
        <f>INDEX(Personnel[],MATCH(E28,Paygrade,0),2)</f>
        <v>136</v>
      </c>
      <c r="I28" s="212">
        <f t="shared" si="0"/>
        <v>0</v>
      </c>
    </row>
    <row r="29" spans="1:9" s="190" customFormat="1" ht="11.25" x14ac:dyDescent="0.2">
      <c r="A29" s="309" t="s">
        <v>409</v>
      </c>
      <c r="B29" s="207"/>
      <c r="C29" s="310"/>
      <c r="D29" s="208" t="s">
        <v>258</v>
      </c>
      <c r="E29" s="209" t="s">
        <v>25</v>
      </c>
      <c r="F29" s="210"/>
      <c r="G29" s="210">
        <v>0</v>
      </c>
      <c r="H29" s="313">
        <f>INDEX(Personnel[],MATCH(E29,Paygrade,0),2)</f>
        <v>154</v>
      </c>
      <c r="I29" s="212">
        <f t="shared" si="0"/>
        <v>0</v>
      </c>
    </row>
    <row r="30" spans="1:9" s="190" customFormat="1" ht="11.25" x14ac:dyDescent="0.2">
      <c r="A30" s="309" t="s">
        <v>409</v>
      </c>
      <c r="B30" s="207"/>
      <c r="C30" s="310"/>
      <c r="D30" s="208" t="s">
        <v>258</v>
      </c>
      <c r="E30" s="209" t="s">
        <v>45</v>
      </c>
      <c r="F30" s="210"/>
      <c r="G30" s="210">
        <v>0</v>
      </c>
      <c r="H30" s="313">
        <f>INDEX(Personnel[],MATCH(E30,Paygrade,0),2)</f>
        <v>35</v>
      </c>
      <c r="I30" s="212">
        <f t="shared" si="0"/>
        <v>0</v>
      </c>
    </row>
    <row r="31" spans="1:9" s="190" customFormat="1" ht="11.25" x14ac:dyDescent="0.2">
      <c r="A31" s="309" t="s">
        <v>409</v>
      </c>
      <c r="B31" s="207"/>
      <c r="C31" s="310"/>
      <c r="D31" s="208" t="s">
        <v>258</v>
      </c>
      <c r="E31" s="209" t="s">
        <v>46</v>
      </c>
      <c r="F31" s="210"/>
      <c r="G31" s="210">
        <v>0</v>
      </c>
      <c r="H31" s="313">
        <f>INDEX(Personnel[],MATCH(E31,Paygrade,0),2)</f>
        <v>38</v>
      </c>
      <c r="I31" s="212">
        <f t="shared" si="0"/>
        <v>0</v>
      </c>
    </row>
    <row r="32" spans="1:9" s="190" customFormat="1" ht="11.25" x14ac:dyDescent="0.2">
      <c r="A32" s="309" t="s">
        <v>409</v>
      </c>
      <c r="B32" s="207"/>
      <c r="C32" s="310"/>
      <c r="D32" s="208" t="s">
        <v>258</v>
      </c>
      <c r="E32" s="209" t="s">
        <v>47</v>
      </c>
      <c r="F32" s="210"/>
      <c r="G32" s="210">
        <v>0</v>
      </c>
      <c r="H32" s="313">
        <f>INDEX(Personnel[],MATCH(E32,Paygrade,0),2)</f>
        <v>44</v>
      </c>
      <c r="I32" s="212">
        <f t="shared" si="0"/>
        <v>0</v>
      </c>
    </row>
    <row r="33" spans="1:18" s="190" customFormat="1" ht="11.25" x14ac:dyDescent="0.2">
      <c r="A33" s="309" t="s">
        <v>409</v>
      </c>
      <c r="B33" s="207"/>
      <c r="C33" s="310"/>
      <c r="D33" s="208" t="s">
        <v>258</v>
      </c>
      <c r="E33" s="209" t="s">
        <v>48</v>
      </c>
      <c r="F33" s="210"/>
      <c r="G33" s="210">
        <v>0</v>
      </c>
      <c r="H33" s="313">
        <f>INDEX(Personnel[],MATCH(E33,Paygrade,0),2)</f>
        <v>47</v>
      </c>
      <c r="I33" s="212">
        <f t="shared" si="0"/>
        <v>0</v>
      </c>
    </row>
    <row r="34" spans="1:18" s="190" customFormat="1" ht="11.25" x14ac:dyDescent="0.2">
      <c r="A34" s="309" t="s">
        <v>409</v>
      </c>
      <c r="B34" s="207"/>
      <c r="C34" s="310"/>
      <c r="D34" s="208" t="s">
        <v>258</v>
      </c>
      <c r="E34" s="209" t="s">
        <v>49</v>
      </c>
      <c r="F34" s="210"/>
      <c r="G34" s="210">
        <v>0</v>
      </c>
      <c r="H34" s="313">
        <f>INDEX(Personnel[],MATCH(E34,Paygrade,0),2)</f>
        <v>53</v>
      </c>
      <c r="I34" s="212">
        <f t="shared" si="0"/>
        <v>0</v>
      </c>
    </row>
    <row r="35" spans="1:18" s="190" customFormat="1" ht="11.25" x14ac:dyDescent="0.2">
      <c r="A35" s="309" t="s">
        <v>409</v>
      </c>
      <c r="B35" s="207"/>
      <c r="C35" s="310"/>
      <c r="D35" s="208" t="s">
        <v>258</v>
      </c>
      <c r="E35" s="209" t="s">
        <v>50</v>
      </c>
      <c r="F35" s="210"/>
      <c r="G35" s="210">
        <v>0</v>
      </c>
      <c r="H35" s="313">
        <f>INDEX(Personnel[],MATCH(E35,Paygrade,0),2)</f>
        <v>61</v>
      </c>
      <c r="I35" s="212">
        <f t="shared" si="0"/>
        <v>0</v>
      </c>
    </row>
    <row r="36" spans="1:18" s="190" customFormat="1" ht="11.25" x14ac:dyDescent="0.2">
      <c r="A36" s="309" t="s">
        <v>409</v>
      </c>
      <c r="B36" s="207"/>
      <c r="C36" s="310"/>
      <c r="D36" s="208" t="s">
        <v>258</v>
      </c>
      <c r="E36" s="209" t="s">
        <v>51</v>
      </c>
      <c r="F36" s="210"/>
      <c r="G36" s="210">
        <v>0</v>
      </c>
      <c r="H36" s="313">
        <f>INDEX(Personnel[],MATCH(E36,Paygrade,0),2)</f>
        <v>62</v>
      </c>
      <c r="I36" s="212">
        <f t="shared" si="0"/>
        <v>0</v>
      </c>
    </row>
    <row r="37" spans="1:18" s="190" customFormat="1" ht="12" thickBot="1" x14ac:dyDescent="0.25">
      <c r="A37" s="213"/>
      <c r="B37" s="214"/>
      <c r="C37" s="214"/>
      <c r="D37" s="215"/>
      <c r="E37" s="216"/>
      <c r="F37" s="216"/>
      <c r="G37" s="217"/>
      <c r="H37" s="218"/>
      <c r="I37" s="219"/>
    </row>
    <row r="38" spans="1:18" s="190" customFormat="1" ht="12" thickBot="1" x14ac:dyDescent="0.25">
      <c r="A38" s="220"/>
      <c r="B38" s="220"/>
      <c r="C38" s="221" t="s">
        <v>194</v>
      </c>
      <c r="D38" s="222"/>
      <c r="E38" s="222"/>
      <c r="F38" s="222"/>
      <c r="G38" s="223"/>
      <c r="H38" s="224"/>
      <c r="I38" s="225">
        <f>SUM(I7:I36)</f>
        <v>0</v>
      </c>
    </row>
    <row r="39" spans="1:18" s="190" customFormat="1" ht="12" thickBot="1" x14ac:dyDescent="0.25">
      <c r="A39" s="220"/>
      <c r="B39" s="220"/>
      <c r="C39" s="226"/>
      <c r="D39" s="226"/>
      <c r="E39" s="226"/>
      <c r="F39" s="226"/>
      <c r="G39" s="227"/>
      <c r="I39" s="227"/>
    </row>
    <row r="40" spans="1:18" s="190" customFormat="1" ht="11.25" x14ac:dyDescent="0.2">
      <c r="A40" s="185" t="s">
        <v>211</v>
      </c>
      <c r="B40" s="187" t="s">
        <v>303</v>
      </c>
      <c r="C40" s="187" t="s">
        <v>241</v>
      </c>
      <c r="D40" s="187" t="s">
        <v>239</v>
      </c>
      <c r="E40" s="187" t="s">
        <v>240</v>
      </c>
      <c r="F40" s="187" t="s">
        <v>320</v>
      </c>
      <c r="G40" s="193" t="s">
        <v>141</v>
      </c>
    </row>
    <row r="41" spans="1:18" s="190" customFormat="1" x14ac:dyDescent="0.2">
      <c r="A41" s="228" t="s">
        <v>244</v>
      </c>
      <c r="B41" s="229"/>
      <c r="C41" s="230">
        <v>0</v>
      </c>
      <c r="D41" s="336">
        <f>INDEX(Vehicle[],MATCH(A41,Vehicle_Type,0),3)</f>
        <v>9.84</v>
      </c>
      <c r="E41" s="230">
        <v>0</v>
      </c>
      <c r="F41" s="337">
        <f>INDEX(Vehicle[],MATCH(A41,Vehicle_Type,0),2)</f>
        <v>0.16</v>
      </c>
      <c r="G41" s="231">
        <f>C41*D41+E41*F41</f>
        <v>0</v>
      </c>
      <c r="M41"/>
      <c r="N41"/>
      <c r="O41"/>
      <c r="P41"/>
      <c r="Q41"/>
      <c r="R41"/>
    </row>
    <row r="42" spans="1:18" s="190" customFormat="1" x14ac:dyDescent="0.2">
      <c r="A42" s="228" t="s">
        <v>242</v>
      </c>
      <c r="B42" s="229"/>
      <c r="C42" s="230">
        <v>0</v>
      </c>
      <c r="D42" s="336">
        <f>INDEX(Vehicle[],MATCH(A42,Vehicle_Type,0),3)</f>
        <v>9.16</v>
      </c>
      <c r="E42" s="230">
        <v>0</v>
      </c>
      <c r="F42" s="337">
        <f>INDEX(Vehicle[],MATCH(A42,Vehicle_Type,0),2)</f>
        <v>0.13</v>
      </c>
      <c r="G42" s="231">
        <f t="shared" ref="G42:G43" si="1">C42*D42+E42*F42</f>
        <v>0</v>
      </c>
      <c r="M42"/>
      <c r="N42"/>
      <c r="O42"/>
      <c r="P42"/>
      <c r="Q42"/>
      <c r="R42"/>
    </row>
    <row r="43" spans="1:18" s="190" customFormat="1" x14ac:dyDescent="0.2">
      <c r="A43" s="228" t="s">
        <v>243</v>
      </c>
      <c r="B43" s="229"/>
      <c r="C43" s="230">
        <v>0</v>
      </c>
      <c r="D43" s="336">
        <f>INDEX(Vehicle[],MATCH(A43,Vehicle_Type,0),3)</f>
        <v>7.35</v>
      </c>
      <c r="E43" s="230">
        <v>0</v>
      </c>
      <c r="F43" s="337">
        <f>INDEX(Vehicle[],MATCH(A43,Vehicle_Type,0),2)</f>
        <v>0.12</v>
      </c>
      <c r="G43" s="231">
        <f t="shared" si="1"/>
        <v>0</v>
      </c>
      <c r="M43"/>
      <c r="N43"/>
      <c r="O43"/>
      <c r="P43"/>
      <c r="Q43"/>
      <c r="R43"/>
    </row>
    <row r="44" spans="1:18" s="190" customFormat="1" ht="13.5" thickBot="1" x14ac:dyDescent="0.25">
      <c r="C44" s="194"/>
      <c r="G44" s="232"/>
      <c r="M44"/>
      <c r="N44"/>
      <c r="O44"/>
      <c r="P44"/>
      <c r="Q44"/>
      <c r="R44"/>
    </row>
    <row r="45" spans="1:18" s="190" customFormat="1" ht="13.5" thickBot="1" x14ac:dyDescent="0.25">
      <c r="C45" s="221" t="s">
        <v>212</v>
      </c>
      <c r="D45" s="222"/>
      <c r="E45" s="222"/>
      <c r="F45" s="233"/>
      <c r="G45" s="234">
        <f>SUM(G41:G43)</f>
        <v>0</v>
      </c>
      <c r="H45" s="235"/>
      <c r="K45" s="191"/>
      <c r="L45" s="191"/>
      <c r="M45"/>
      <c r="N45"/>
      <c r="O45"/>
      <c r="P45"/>
      <c r="Q45"/>
      <c r="R45"/>
    </row>
    <row r="46" spans="1:18" s="190" customFormat="1" ht="13.5" thickBot="1" x14ac:dyDescent="0.25">
      <c r="C46" s="236"/>
      <c r="D46" s="236"/>
      <c r="E46" s="236"/>
      <c r="F46" s="236"/>
      <c r="G46" s="237"/>
      <c r="H46" s="238"/>
      <c r="L46" s="191"/>
      <c r="M46"/>
      <c r="N46"/>
      <c r="O46"/>
      <c r="P46"/>
      <c r="Q46"/>
      <c r="R46"/>
    </row>
    <row r="47" spans="1:18" s="190" customFormat="1" x14ac:dyDescent="0.2">
      <c r="A47" s="185" t="s">
        <v>200</v>
      </c>
      <c r="B47" s="187"/>
      <c r="C47" s="92" t="s">
        <v>201</v>
      </c>
      <c r="D47" s="187" t="s">
        <v>238</v>
      </c>
      <c r="E47" s="187" t="s">
        <v>233</v>
      </c>
      <c r="F47" s="187" t="s">
        <v>234</v>
      </c>
      <c r="G47" s="188" t="s">
        <v>141</v>
      </c>
      <c r="H47" s="189" t="s">
        <v>305</v>
      </c>
      <c r="I47" s="192"/>
      <c r="L47" s="191"/>
      <c r="M47"/>
      <c r="N47"/>
      <c r="O47"/>
      <c r="P47"/>
      <c r="Q47"/>
      <c r="R47"/>
    </row>
    <row r="48" spans="1:18" s="190" customFormat="1" x14ac:dyDescent="0.2">
      <c r="A48" s="239" t="s">
        <v>364</v>
      </c>
      <c r="B48" s="240"/>
      <c r="C48" s="89"/>
      <c r="D48" s="241" t="s">
        <v>8</v>
      </c>
      <c r="E48" s="210">
        <v>0</v>
      </c>
      <c r="F48" s="211">
        <f>INDEX(ADMIN!$A$7:$C$13,MATCH(A48,Air_Type,0),2)</f>
        <v>21111</v>
      </c>
      <c r="G48" s="242">
        <f>E48*F48</f>
        <v>0</v>
      </c>
      <c r="H48" s="243"/>
      <c r="I48" s="244"/>
      <c r="L48" s="191"/>
      <c r="M48"/>
      <c r="N48"/>
      <c r="O48"/>
      <c r="P48"/>
      <c r="Q48"/>
      <c r="R48"/>
    </row>
    <row r="49" spans="1:18" s="190" customFormat="1" x14ac:dyDescent="0.2">
      <c r="A49" s="239" t="s">
        <v>386</v>
      </c>
      <c r="B49" s="245"/>
      <c r="C49" s="89"/>
      <c r="D49" s="246" t="s">
        <v>8</v>
      </c>
      <c r="E49" s="210">
        <v>0</v>
      </c>
      <c r="F49" s="211">
        <f>INDEX(ADMIN!$A$7:$C$13,MATCH(A49,Air_Type,0),2)</f>
        <v>20921</v>
      </c>
      <c r="G49" s="247">
        <f>E49*F49</f>
        <v>0</v>
      </c>
      <c r="H49" s="243"/>
      <c r="I49" s="244"/>
      <c r="L49" s="191"/>
      <c r="M49"/>
      <c r="N49"/>
      <c r="O49"/>
      <c r="P49"/>
      <c r="Q49"/>
      <c r="R49"/>
    </row>
    <row r="50" spans="1:18" s="190" customFormat="1" ht="13.5" thickBot="1" x14ac:dyDescent="0.25">
      <c r="B50" s="245"/>
      <c r="C50" s="194"/>
      <c r="D50" s="248"/>
      <c r="G50" s="232"/>
      <c r="L50" s="191"/>
      <c r="M50"/>
      <c r="N50"/>
      <c r="O50"/>
      <c r="P50"/>
      <c r="Q50"/>
      <c r="R50"/>
    </row>
    <row r="51" spans="1:18" s="190" customFormat="1" ht="13.5" thickBot="1" x14ac:dyDescent="0.25">
      <c r="C51" s="221" t="s">
        <v>202</v>
      </c>
      <c r="D51" s="222"/>
      <c r="E51" s="222"/>
      <c r="F51" s="222"/>
      <c r="G51" s="234">
        <f>SUM(G48:G49)</f>
        <v>0</v>
      </c>
      <c r="H51" s="249"/>
      <c r="L51" s="191"/>
      <c r="M51"/>
      <c r="N51"/>
      <c r="O51"/>
      <c r="P51"/>
      <c r="Q51"/>
      <c r="R51"/>
    </row>
    <row r="52" spans="1:18" s="190" customFormat="1" ht="13.5" thickBot="1" x14ac:dyDescent="0.25">
      <c r="L52" s="191"/>
      <c r="M52"/>
      <c r="N52"/>
      <c r="O52"/>
      <c r="P52"/>
      <c r="Q52"/>
      <c r="R52"/>
    </row>
    <row r="53" spans="1:18" s="190" customFormat="1" x14ac:dyDescent="0.2">
      <c r="A53" s="185" t="s">
        <v>195</v>
      </c>
      <c r="B53" s="186"/>
      <c r="C53" s="88" t="s">
        <v>196</v>
      </c>
      <c r="D53" s="187" t="s">
        <v>238</v>
      </c>
      <c r="E53" s="187" t="s">
        <v>233</v>
      </c>
      <c r="F53" s="187" t="s">
        <v>234</v>
      </c>
      <c r="G53" s="188" t="s">
        <v>141</v>
      </c>
      <c r="H53" s="189" t="s">
        <v>305</v>
      </c>
      <c r="L53" s="191"/>
      <c r="M53" s="191"/>
      <c r="N53" s="191"/>
      <c r="O53" s="191"/>
      <c r="P53" s="191"/>
    </row>
    <row r="54" spans="1:18" s="190" customFormat="1" x14ac:dyDescent="0.2">
      <c r="A54" s="239" t="s">
        <v>362</v>
      </c>
      <c r="B54" s="240"/>
      <c r="C54" s="90"/>
      <c r="D54" s="241" t="str">
        <f>INDEX(Boats[],MATCH(A54,Boat_Type,0),3)</f>
        <v>HOURLY</v>
      </c>
      <c r="E54" s="210">
        <v>0</v>
      </c>
      <c r="F54" s="250">
        <f>INDEX(Boats[],MATCH(A54,Boat_Type,0),2)</f>
        <v>1511</v>
      </c>
      <c r="G54" s="242">
        <f>E54*F54</f>
        <v>0</v>
      </c>
      <c r="H54" s="243"/>
      <c r="L54" s="191"/>
      <c r="M54" s="191"/>
      <c r="N54" s="191"/>
      <c r="O54" s="191"/>
      <c r="P54" s="191"/>
    </row>
    <row r="55" spans="1:18" s="190" customFormat="1" x14ac:dyDescent="0.2">
      <c r="A55" s="239" t="s">
        <v>360</v>
      </c>
      <c r="B55" s="245"/>
      <c r="C55" s="91"/>
      <c r="D55" s="241" t="str">
        <f>INDEX(Boats[],MATCH(A55,Boat_Type,0),3)</f>
        <v>HOURLY</v>
      </c>
      <c r="E55" s="251">
        <v>0</v>
      </c>
      <c r="F55" s="250">
        <f>INDEX(Boats[],MATCH(A55,Boat_Type,0),2)</f>
        <v>3429</v>
      </c>
      <c r="G55" s="242">
        <f>E55*F55</f>
        <v>0</v>
      </c>
      <c r="H55" s="252"/>
      <c r="L55" s="191"/>
      <c r="M55" s="191"/>
      <c r="N55" s="191"/>
      <c r="O55" s="191"/>
      <c r="P55" s="191"/>
    </row>
    <row r="56" spans="1:18" s="190" customFormat="1" ht="13.5" thickBot="1" x14ac:dyDescent="0.25">
      <c r="A56" s="245"/>
      <c r="B56" s="245"/>
      <c r="C56" s="253"/>
      <c r="D56" s="248"/>
      <c r="E56" s="248"/>
      <c r="G56" s="254"/>
      <c r="H56" s="255"/>
      <c r="L56" s="191"/>
      <c r="M56" s="191"/>
      <c r="N56" s="191"/>
      <c r="O56" s="191"/>
      <c r="P56" s="191"/>
    </row>
    <row r="57" spans="1:18" s="190" customFormat="1" ht="12" thickBot="1" x14ac:dyDescent="0.25">
      <c r="C57" s="221" t="s">
        <v>197</v>
      </c>
      <c r="D57" s="222"/>
      <c r="E57" s="222"/>
      <c r="F57" s="222"/>
      <c r="G57" s="234">
        <f>SUM(G54:G55)</f>
        <v>0</v>
      </c>
    </row>
    <row r="58" spans="1:18" s="190" customFormat="1" ht="12" thickBot="1" x14ac:dyDescent="0.25">
      <c r="G58" s="256"/>
    </row>
    <row r="59" spans="1:18" s="190" customFormat="1" ht="11.25" x14ac:dyDescent="0.2">
      <c r="A59" s="185" t="s">
        <v>198</v>
      </c>
      <c r="B59" s="187"/>
      <c r="C59" s="92" t="s">
        <v>304</v>
      </c>
      <c r="D59" s="187" t="s">
        <v>238</v>
      </c>
      <c r="E59" s="187" t="s">
        <v>233</v>
      </c>
      <c r="F59" s="187" t="s">
        <v>234</v>
      </c>
      <c r="G59" s="188" t="s">
        <v>141</v>
      </c>
      <c r="H59" s="189" t="s">
        <v>305</v>
      </c>
    </row>
    <row r="60" spans="1:18" s="190" customFormat="1" ht="11.25" x14ac:dyDescent="0.2">
      <c r="A60" s="239" t="s">
        <v>336</v>
      </c>
      <c r="B60" s="240"/>
      <c r="C60" s="90"/>
      <c r="D60" s="241" t="str">
        <f>INDEX(Cutters[],MATCH(A60,Cutter_Type,0),3)</f>
        <v>HOURLY</v>
      </c>
      <c r="E60" s="210">
        <v>0</v>
      </c>
      <c r="F60" s="250">
        <f>INDEX(Cutters[],MATCH(A60,Cutter_Type,0),2)</f>
        <v>32876</v>
      </c>
      <c r="G60" s="242">
        <f>E60*F60</f>
        <v>0</v>
      </c>
      <c r="H60" s="243"/>
    </row>
    <row r="61" spans="1:18" s="190" customFormat="1" ht="11.25" x14ac:dyDescent="0.2">
      <c r="A61" s="239" t="s">
        <v>347</v>
      </c>
      <c r="B61" s="240"/>
      <c r="C61" s="91"/>
      <c r="D61" s="241" t="str">
        <f>INDEX(Cutters[],MATCH(A61,Cutter_Type,0),3)</f>
        <v>HOURLY</v>
      </c>
      <c r="E61" s="210">
        <v>0</v>
      </c>
      <c r="F61" s="250">
        <f>INDEX(Cutters[],MATCH(A61,Cutter_Type,0),2)</f>
        <v>7787</v>
      </c>
      <c r="G61" s="242">
        <f>E61*F61</f>
        <v>0</v>
      </c>
      <c r="H61" s="252"/>
    </row>
    <row r="62" spans="1:18" s="190" customFormat="1" ht="12" thickBot="1" x14ac:dyDescent="0.25">
      <c r="A62" s="245"/>
      <c r="C62" s="253"/>
      <c r="G62" s="254"/>
      <c r="H62" s="245"/>
    </row>
    <row r="63" spans="1:18" s="190" customFormat="1" ht="12" thickBot="1" x14ac:dyDescent="0.25">
      <c r="C63" s="221" t="s">
        <v>199</v>
      </c>
      <c r="D63" s="222"/>
      <c r="E63" s="222"/>
      <c r="F63" s="222"/>
      <c r="G63" s="234">
        <f>SUM(G60:G61)</f>
        <v>0</v>
      </c>
    </row>
    <row r="64" spans="1:18" s="190" customFormat="1" ht="12" thickBot="1" x14ac:dyDescent="0.25">
      <c r="F64" s="320"/>
    </row>
    <row r="65" spans="1:9" s="190" customFormat="1" ht="11.25" x14ac:dyDescent="0.2">
      <c r="A65" s="185" t="s">
        <v>203</v>
      </c>
      <c r="B65" s="186"/>
      <c r="C65" s="186"/>
      <c r="D65" s="187" t="s">
        <v>238</v>
      </c>
      <c r="E65" s="187" t="s">
        <v>233</v>
      </c>
      <c r="F65" s="319" t="s">
        <v>234</v>
      </c>
      <c r="G65" s="193" t="s">
        <v>141</v>
      </c>
      <c r="H65" s="194"/>
      <c r="I65" s="192"/>
    </row>
    <row r="66" spans="1:9" s="190" customFormat="1" ht="11.25" x14ac:dyDescent="0.2">
      <c r="A66" s="239" t="s">
        <v>115</v>
      </c>
      <c r="B66" s="240"/>
      <c r="C66" s="240"/>
      <c r="D66" s="241" t="str">
        <f>INDEX(Equipment[],MATCH(A66,Equip_List,0),3)</f>
        <v>HOURLY</v>
      </c>
      <c r="E66" s="210">
        <v>0</v>
      </c>
      <c r="F66" s="250">
        <f>INDEX(Equipment[],MATCH(A66,Equip_List,0),2)</f>
        <v>15</v>
      </c>
      <c r="G66" s="231">
        <f>E66*F66</f>
        <v>0</v>
      </c>
      <c r="H66" s="217"/>
      <c r="I66" s="244"/>
    </row>
    <row r="67" spans="1:9" s="190" customFormat="1" ht="11.25" x14ac:dyDescent="0.2">
      <c r="A67" s="239" t="s">
        <v>105</v>
      </c>
      <c r="B67" s="240"/>
      <c r="C67" s="240"/>
      <c r="D67" s="241" t="str">
        <f>INDEX(Equipment[],MATCH(A67,Equip_List,0),3)</f>
        <v>HOURLY</v>
      </c>
      <c r="E67" s="210">
        <v>0</v>
      </c>
      <c r="F67" s="250">
        <f>INDEX(Equipment[],MATCH(A67,Equip_List,0),2)</f>
        <v>13</v>
      </c>
      <c r="G67" s="231">
        <f>E67*F67</f>
        <v>0</v>
      </c>
      <c r="H67" s="217"/>
      <c r="I67" s="244"/>
    </row>
    <row r="68" spans="1:9" s="190" customFormat="1" ht="11.25" x14ac:dyDescent="0.2">
      <c r="A68" s="239" t="s">
        <v>80</v>
      </c>
      <c r="B68" s="240"/>
      <c r="C68" s="245"/>
      <c r="D68" s="241" t="str">
        <f>INDEX(Equipment[],MATCH(A68,Equip_List,0),3)</f>
        <v>HOURLY</v>
      </c>
      <c r="E68" s="210">
        <v>0</v>
      </c>
      <c r="F68" s="250">
        <f>INDEX(Equipment[],MATCH(A68,Equip_List,0),2)</f>
        <v>296</v>
      </c>
      <c r="G68" s="231">
        <f>E68*F68</f>
        <v>0</v>
      </c>
      <c r="H68" s="217"/>
      <c r="I68" s="244"/>
    </row>
    <row r="69" spans="1:9" s="190" customFormat="1" ht="12" thickBot="1" x14ac:dyDescent="0.25">
      <c r="A69" s="245"/>
      <c r="C69" s="253"/>
      <c r="G69" s="254"/>
    </row>
    <row r="70" spans="1:9" s="190" customFormat="1" ht="12" thickBot="1" x14ac:dyDescent="0.25">
      <c r="C70" s="221" t="s">
        <v>204</v>
      </c>
      <c r="D70" s="222"/>
      <c r="E70" s="222"/>
      <c r="F70" s="222"/>
      <c r="G70" s="234">
        <f>SUM(G66:G68)</f>
        <v>0</v>
      </c>
      <c r="H70" s="249"/>
    </row>
    <row r="71" spans="1:9" s="190" customFormat="1" ht="12" thickBot="1" x14ac:dyDescent="0.25">
      <c r="C71" s="226"/>
      <c r="D71" s="226"/>
      <c r="E71" s="226"/>
      <c r="F71" s="249"/>
      <c r="G71" s="249"/>
    </row>
    <row r="72" spans="1:9" s="190" customFormat="1" ht="11.25" x14ac:dyDescent="0.2">
      <c r="A72" s="185" t="s">
        <v>205</v>
      </c>
      <c r="B72" s="186"/>
      <c r="C72" s="257" t="s">
        <v>206</v>
      </c>
      <c r="D72" s="258"/>
      <c r="E72" s="186"/>
      <c r="F72" s="187" t="s">
        <v>207</v>
      </c>
      <c r="G72" s="193" t="s">
        <v>208</v>
      </c>
    </row>
    <row r="73" spans="1:9" s="190" customFormat="1" ht="11.25" x14ac:dyDescent="0.2">
      <c r="A73" s="239" t="s">
        <v>209</v>
      </c>
      <c r="B73" s="259"/>
      <c r="C73" s="260"/>
      <c r="D73" s="261"/>
      <c r="E73" s="262"/>
      <c r="F73" s="430"/>
      <c r="G73" s="263"/>
    </row>
    <row r="74" spans="1:9" s="190" customFormat="1" ht="12" thickBot="1" x14ac:dyDescent="0.25">
      <c r="C74" s="248"/>
      <c r="G74" s="256"/>
    </row>
    <row r="75" spans="1:9" s="190" customFormat="1" ht="12" thickBot="1" x14ac:dyDescent="0.25">
      <c r="C75" s="221" t="s">
        <v>210</v>
      </c>
      <c r="D75" s="222"/>
      <c r="E75" s="222"/>
      <c r="F75" s="222"/>
      <c r="G75" s="234">
        <f>SUM(G73:G73)</f>
        <v>0</v>
      </c>
    </row>
    <row r="76" spans="1:9" s="190" customFormat="1" ht="12" thickBot="1" x14ac:dyDescent="0.25"/>
    <row r="77" spans="1:9" s="190" customFormat="1" ht="11.25" x14ac:dyDescent="0.2">
      <c r="A77" s="185" t="s">
        <v>213</v>
      </c>
      <c r="B77" s="186"/>
      <c r="C77" s="257" t="s">
        <v>214</v>
      </c>
      <c r="D77" s="258"/>
      <c r="E77" s="186"/>
      <c r="F77" s="186"/>
      <c r="G77" s="264" t="s">
        <v>215</v>
      </c>
    </row>
    <row r="78" spans="1:9" s="190" customFormat="1" ht="11.25" x14ac:dyDescent="0.2">
      <c r="A78" s="239"/>
      <c r="B78" s="240"/>
      <c r="C78" s="428"/>
      <c r="D78" s="429"/>
      <c r="E78" s="326"/>
      <c r="F78" s="259"/>
      <c r="G78" s="263"/>
    </row>
    <row r="79" spans="1:9" s="190" customFormat="1" ht="11.25" x14ac:dyDescent="0.2">
      <c r="A79" s="239"/>
      <c r="B79" s="240"/>
      <c r="C79" s="265"/>
      <c r="D79" s="261"/>
      <c r="E79" s="326"/>
      <c r="F79" s="259"/>
      <c r="G79" s="263"/>
    </row>
    <row r="80" spans="1:9" s="190" customFormat="1" ht="11.25" x14ac:dyDescent="0.2">
      <c r="A80" s="239"/>
      <c r="B80" s="240"/>
      <c r="C80" s="265"/>
      <c r="D80" s="261"/>
      <c r="E80" s="326"/>
      <c r="F80" s="259"/>
      <c r="G80" s="263"/>
    </row>
    <row r="81" spans="1:7" s="190" customFormat="1" ht="12" thickBot="1" x14ac:dyDescent="0.25">
      <c r="G81" s="256"/>
    </row>
    <row r="82" spans="1:7" s="190" customFormat="1" ht="12" thickBot="1" x14ac:dyDescent="0.25">
      <c r="C82" s="221" t="s">
        <v>216</v>
      </c>
      <c r="D82" s="222"/>
      <c r="E82" s="222"/>
      <c r="F82" s="222"/>
      <c r="G82" s="266">
        <f>SUM(G78:G80)</f>
        <v>0</v>
      </c>
    </row>
    <row r="83" spans="1:7" s="190" customFormat="1" ht="12" thickBot="1" x14ac:dyDescent="0.25">
      <c r="G83" s="244"/>
    </row>
    <row r="84" spans="1:7" s="190" customFormat="1" ht="11.25" x14ac:dyDescent="0.2">
      <c r="A84" s="185" t="s">
        <v>323</v>
      </c>
      <c r="B84" s="186"/>
      <c r="C84" s="257" t="s">
        <v>217</v>
      </c>
      <c r="D84" s="258"/>
      <c r="E84" s="257" t="s">
        <v>218</v>
      </c>
      <c r="F84" s="258"/>
      <c r="G84" s="193" t="s">
        <v>215</v>
      </c>
    </row>
    <row r="85" spans="1:7" s="190" customFormat="1" ht="11.25" x14ac:dyDescent="0.2">
      <c r="A85" s="239"/>
      <c r="B85" s="259"/>
      <c r="C85" s="426"/>
      <c r="D85" s="427"/>
      <c r="E85" s="267"/>
      <c r="F85" s="268"/>
      <c r="G85" s="263"/>
    </row>
    <row r="86" spans="1:7" s="190" customFormat="1" ht="11.25" x14ac:dyDescent="0.2">
      <c r="A86" s="239"/>
      <c r="B86" s="259"/>
      <c r="C86" s="265"/>
      <c r="D86" s="261"/>
      <c r="E86" s="267"/>
      <c r="F86" s="268"/>
      <c r="G86" s="263"/>
    </row>
    <row r="87" spans="1:7" s="190" customFormat="1" ht="11.25" x14ac:dyDescent="0.2">
      <c r="A87" s="239"/>
      <c r="B87" s="259"/>
      <c r="C87" s="265"/>
      <c r="D87" s="261"/>
      <c r="E87" s="267"/>
      <c r="F87" s="268"/>
      <c r="G87" s="263"/>
    </row>
    <row r="88" spans="1:7" s="190" customFormat="1" ht="12" thickBot="1" x14ac:dyDescent="0.25">
      <c r="G88" s="256"/>
    </row>
    <row r="89" spans="1:7" s="190" customFormat="1" ht="12" thickBot="1" x14ac:dyDescent="0.25">
      <c r="C89" s="221" t="s">
        <v>219</v>
      </c>
      <c r="D89" s="222"/>
      <c r="E89" s="222"/>
      <c r="F89" s="222"/>
      <c r="G89" s="234">
        <f>SUM(G85:G87)</f>
        <v>0</v>
      </c>
    </row>
    <row r="90" spans="1:7" s="190" customFormat="1" ht="12" thickBot="1" x14ac:dyDescent="0.25">
      <c r="B90" s="305"/>
      <c r="C90" s="226"/>
      <c r="D90" s="226"/>
      <c r="E90" s="322"/>
      <c r="F90" s="226"/>
      <c r="G90" s="249"/>
    </row>
    <row r="91" spans="1:7" s="190" customFormat="1" ht="11.25" x14ac:dyDescent="0.2">
      <c r="A91" s="424" t="s">
        <v>321</v>
      </c>
      <c r="B91" s="186"/>
      <c r="C91" s="257" t="s">
        <v>214</v>
      </c>
      <c r="D91" s="258"/>
      <c r="E91" s="321"/>
      <c r="F91" s="186"/>
      <c r="G91" s="264" t="s">
        <v>215</v>
      </c>
    </row>
    <row r="92" spans="1:7" s="190" customFormat="1" ht="11.25" x14ac:dyDescent="0.2">
      <c r="A92" s="308"/>
      <c r="B92" s="304"/>
      <c r="C92" s="428"/>
      <c r="D92" s="429"/>
      <c r="E92" s="323"/>
      <c r="F92" s="259"/>
      <c r="G92" s="263"/>
    </row>
    <row r="93" spans="1:7" s="190" customFormat="1" ht="11.25" x14ac:dyDescent="0.2">
      <c r="A93" s="307"/>
      <c r="B93" s="240"/>
      <c r="C93" s="428"/>
      <c r="D93" s="429"/>
      <c r="E93" s="323"/>
      <c r="F93" s="259"/>
      <c r="G93" s="263"/>
    </row>
    <row r="94" spans="1:7" s="190" customFormat="1" ht="11.25" x14ac:dyDescent="0.2">
      <c r="A94" s="306"/>
      <c r="B94" s="240"/>
      <c r="C94" s="428"/>
      <c r="D94" s="429"/>
      <c r="E94" s="323"/>
      <c r="F94" s="259"/>
      <c r="G94" s="263"/>
    </row>
    <row r="95" spans="1:7" s="190" customFormat="1" ht="12" thickBot="1" x14ac:dyDescent="0.25">
      <c r="A95" s="194"/>
      <c r="G95" s="256"/>
    </row>
    <row r="96" spans="1:7" s="190" customFormat="1" ht="12" thickBot="1" x14ac:dyDescent="0.25">
      <c r="A96" s="194"/>
      <c r="C96" s="221" t="s">
        <v>220</v>
      </c>
      <c r="D96" s="222"/>
      <c r="E96" s="222"/>
      <c r="F96" s="222"/>
      <c r="G96" s="266">
        <f>SUM(G92:G94)</f>
        <v>0</v>
      </c>
    </row>
    <row r="97" spans="1:17" s="190" customFormat="1" ht="12" thickBot="1" x14ac:dyDescent="0.25">
      <c r="A97" s="194"/>
      <c r="C97" s="226"/>
      <c r="D97" s="226"/>
      <c r="E97" s="226"/>
      <c r="F97" s="226"/>
      <c r="G97" s="270"/>
    </row>
    <row r="98" spans="1:17" s="190" customFormat="1" ht="11.25" x14ac:dyDescent="0.2">
      <c r="A98" s="425" t="s">
        <v>322</v>
      </c>
      <c r="B98" s="186"/>
      <c r="C98" s="257" t="s">
        <v>214</v>
      </c>
      <c r="D98" s="258"/>
      <c r="E98" s="269"/>
      <c r="F98" s="269"/>
      <c r="G98" s="264" t="s">
        <v>215</v>
      </c>
    </row>
    <row r="99" spans="1:17" s="190" customFormat="1" ht="11.25" x14ac:dyDescent="0.2">
      <c r="A99" s="239"/>
      <c r="B99" s="240"/>
      <c r="C99" s="428"/>
      <c r="D99" s="429"/>
      <c r="E99" s="326"/>
      <c r="F99" s="259"/>
      <c r="G99" s="263"/>
    </row>
    <row r="100" spans="1:17" s="190" customFormat="1" ht="11.25" x14ac:dyDescent="0.2">
      <c r="A100" s="239"/>
      <c r="B100" s="240"/>
      <c r="C100" s="428"/>
      <c r="D100" s="429"/>
      <c r="E100" s="326"/>
      <c r="F100" s="259"/>
      <c r="G100" s="263"/>
    </row>
    <row r="101" spans="1:17" s="190" customFormat="1" ht="11.25" x14ac:dyDescent="0.2">
      <c r="A101" s="239"/>
      <c r="B101" s="245"/>
      <c r="C101" s="428"/>
      <c r="D101" s="429"/>
      <c r="E101" s="326"/>
      <c r="F101" s="327"/>
      <c r="G101" s="271"/>
    </row>
    <row r="102" spans="1:17" s="190" customFormat="1" ht="12" thickBot="1" x14ac:dyDescent="0.25">
      <c r="B102" s="245"/>
      <c r="F102" s="248"/>
      <c r="G102" s="272"/>
    </row>
    <row r="103" spans="1:17" s="190" customFormat="1" ht="12" thickBot="1" x14ac:dyDescent="0.25">
      <c r="C103" s="221" t="s">
        <v>221</v>
      </c>
      <c r="D103" s="222"/>
      <c r="E103" s="222"/>
      <c r="F103" s="222"/>
      <c r="G103" s="266">
        <f>SUM(G99:G101)</f>
        <v>0</v>
      </c>
    </row>
    <row r="104" spans="1:17" s="190" customFormat="1" ht="12" thickBot="1" x14ac:dyDescent="0.25">
      <c r="G104" s="244"/>
    </row>
    <row r="105" spans="1:17" s="190" customFormat="1" ht="11.25" x14ac:dyDescent="0.2">
      <c r="A105" s="185" t="s">
        <v>222</v>
      </c>
      <c r="B105" s="273"/>
      <c r="C105" s="257" t="s">
        <v>214</v>
      </c>
      <c r="D105" s="258"/>
      <c r="E105" s="269"/>
      <c r="F105" s="269"/>
      <c r="G105" s="264" t="s">
        <v>215</v>
      </c>
    </row>
    <row r="106" spans="1:17" s="190" customFormat="1" ht="11.25" x14ac:dyDescent="0.2">
      <c r="A106" s="239"/>
      <c r="B106" s="240"/>
      <c r="C106" s="428"/>
      <c r="D106" s="429"/>
      <c r="E106" s="326"/>
      <c r="F106" s="259"/>
      <c r="G106" s="263"/>
    </row>
    <row r="107" spans="1:17" s="190" customFormat="1" ht="11.25" x14ac:dyDescent="0.2">
      <c r="A107" s="239"/>
      <c r="B107" s="240"/>
      <c r="C107" s="428"/>
      <c r="D107" s="429"/>
      <c r="E107" s="326"/>
      <c r="F107" s="259"/>
      <c r="G107" s="263"/>
    </row>
    <row r="108" spans="1:17" s="190" customFormat="1" ht="11.25" x14ac:dyDescent="0.2">
      <c r="A108" s="239"/>
      <c r="B108" s="240"/>
      <c r="C108" s="428"/>
      <c r="D108" s="429"/>
      <c r="E108" s="326"/>
      <c r="F108" s="259"/>
      <c r="G108" s="271"/>
    </row>
    <row r="109" spans="1:17" s="190" customFormat="1" ht="12" thickBot="1" x14ac:dyDescent="0.25">
      <c r="C109" s="226"/>
      <c r="D109" s="226"/>
      <c r="E109" s="226"/>
      <c r="F109" s="226"/>
      <c r="G109" s="275"/>
    </row>
    <row r="110" spans="1:17" s="190" customFormat="1" ht="13.5" thickBot="1" x14ac:dyDescent="0.25">
      <c r="C110" s="221" t="s">
        <v>223</v>
      </c>
      <c r="D110" s="222"/>
      <c r="E110" s="222"/>
      <c r="F110" s="222"/>
      <c r="G110" s="266">
        <f>SUM(G106:G108)</f>
        <v>0</v>
      </c>
      <c r="K110" s="198"/>
      <c r="L110" s="198"/>
      <c r="M110" s="198"/>
      <c r="N110" s="198"/>
      <c r="O110" s="198"/>
      <c r="P110" s="198"/>
      <c r="Q110" s="198"/>
    </row>
    <row r="111" spans="1:17" s="198" customFormat="1" ht="13.5" thickBot="1" x14ac:dyDescent="0.25">
      <c r="B111" s="276"/>
      <c r="E111" s="277"/>
      <c r="G111" s="277"/>
      <c r="K111" s="190"/>
      <c r="L111" s="190"/>
      <c r="M111" s="190"/>
      <c r="N111" s="190"/>
      <c r="O111" s="190"/>
      <c r="P111" s="190"/>
      <c r="Q111" s="190"/>
    </row>
    <row r="112" spans="1:17" s="190" customFormat="1" ht="11.25" x14ac:dyDescent="0.2">
      <c r="A112" s="185" t="s">
        <v>224</v>
      </c>
      <c r="B112" s="186"/>
      <c r="C112" s="257" t="s">
        <v>214</v>
      </c>
      <c r="D112" s="258"/>
      <c r="E112" s="269"/>
      <c r="F112" s="269"/>
      <c r="G112" s="264" t="s">
        <v>215</v>
      </c>
    </row>
    <row r="113" spans="1:17" s="190" customFormat="1" ht="11.25" x14ac:dyDescent="0.2">
      <c r="A113" s="239"/>
      <c r="B113" s="240"/>
      <c r="C113" s="428"/>
      <c r="D113" s="429"/>
      <c r="E113" s="326"/>
      <c r="F113" s="259"/>
      <c r="G113" s="263"/>
    </row>
    <row r="114" spans="1:17" s="190" customFormat="1" ht="11.25" x14ac:dyDescent="0.2">
      <c r="A114" s="239"/>
      <c r="B114" s="240"/>
      <c r="C114" s="428"/>
      <c r="D114" s="429"/>
      <c r="E114" s="326"/>
      <c r="F114" s="259"/>
      <c r="G114" s="263"/>
    </row>
    <row r="115" spans="1:17" s="190" customFormat="1" x14ac:dyDescent="0.2">
      <c r="A115" s="239"/>
      <c r="B115" s="240"/>
      <c r="C115" s="428"/>
      <c r="D115" s="429"/>
      <c r="E115" s="326"/>
      <c r="F115" s="259"/>
      <c r="G115" s="263"/>
      <c r="I115"/>
      <c r="J115"/>
      <c r="K115"/>
    </row>
    <row r="116" spans="1:17" s="190" customFormat="1" ht="13.5" thickBot="1" x14ac:dyDescent="0.25">
      <c r="D116" s="248"/>
      <c r="G116" s="256"/>
      <c r="I116"/>
      <c r="J116"/>
      <c r="K116"/>
    </row>
    <row r="117" spans="1:17" s="190" customFormat="1" ht="13.5" thickBot="1" x14ac:dyDescent="0.25">
      <c r="C117" s="221" t="s">
        <v>225</v>
      </c>
      <c r="D117" s="222"/>
      <c r="E117" s="222"/>
      <c r="F117" s="222"/>
      <c r="G117" s="266">
        <f>SUM(G113:G115)</f>
        <v>0</v>
      </c>
      <c r="I117"/>
      <c r="J117"/>
      <c r="K117"/>
    </row>
    <row r="118" spans="1:17" s="190" customFormat="1" ht="13.5" thickBot="1" x14ac:dyDescent="0.25">
      <c r="G118" s="244"/>
      <c r="I118"/>
      <c r="J118"/>
      <c r="K118"/>
    </row>
    <row r="119" spans="1:17" s="190" customFormat="1" x14ac:dyDescent="0.2">
      <c r="A119" s="185" t="s">
        <v>226</v>
      </c>
      <c r="B119" s="186"/>
      <c r="C119" s="257" t="s">
        <v>227</v>
      </c>
      <c r="D119" s="257"/>
      <c r="E119" s="328"/>
      <c r="F119" s="274"/>
      <c r="G119" s="264" t="s">
        <v>215</v>
      </c>
      <c r="I119"/>
      <c r="J119"/>
      <c r="K119"/>
    </row>
    <row r="120" spans="1:17" s="190" customFormat="1" x14ac:dyDescent="0.2">
      <c r="A120" s="239"/>
      <c r="B120" s="240"/>
      <c r="C120" s="428"/>
      <c r="D120" s="429"/>
      <c r="E120" s="325"/>
      <c r="F120" s="324"/>
      <c r="G120" s="263"/>
      <c r="I120"/>
      <c r="J120"/>
      <c r="K120"/>
    </row>
    <row r="121" spans="1:17" s="190" customFormat="1" x14ac:dyDescent="0.2">
      <c r="A121" s="239"/>
      <c r="B121" s="240"/>
      <c r="C121" s="428"/>
      <c r="D121" s="429"/>
      <c r="E121" s="325"/>
      <c r="F121" s="324"/>
      <c r="G121" s="263"/>
      <c r="I121"/>
      <c r="J121"/>
      <c r="K121"/>
    </row>
    <row r="122" spans="1:17" s="190" customFormat="1" ht="11.25" x14ac:dyDescent="0.2">
      <c r="A122" s="239"/>
      <c r="B122" s="240"/>
      <c r="C122" s="428"/>
      <c r="D122" s="429"/>
      <c r="E122" s="325"/>
      <c r="F122" s="324"/>
      <c r="G122" s="271"/>
    </row>
    <row r="123" spans="1:17" s="190" customFormat="1" ht="13.5" thickBot="1" x14ac:dyDescent="0.25">
      <c r="G123" s="272"/>
      <c r="K123" s="198"/>
      <c r="L123" s="198"/>
      <c r="M123" s="198"/>
      <c r="N123" s="198"/>
      <c r="O123" s="198"/>
      <c r="P123" s="198"/>
      <c r="Q123" s="198"/>
    </row>
    <row r="124" spans="1:17" s="198" customFormat="1" ht="13.5" thickBot="1" x14ac:dyDescent="0.25">
      <c r="A124" s="190"/>
      <c r="B124" s="190"/>
      <c r="C124" s="221" t="s">
        <v>228</v>
      </c>
      <c r="D124" s="222"/>
      <c r="E124" s="222"/>
      <c r="F124" s="222"/>
      <c r="G124" s="266">
        <f>SUM(G120:G122)</f>
        <v>0</v>
      </c>
      <c r="H124" s="278" t="s">
        <v>298</v>
      </c>
      <c r="I124" s="279"/>
    </row>
    <row r="125" spans="1:17" s="198" customFormat="1" ht="13.5" thickBot="1" x14ac:dyDescent="0.25">
      <c r="A125" s="276"/>
      <c r="B125" s="276"/>
      <c r="C125" s="277"/>
      <c r="H125" s="285">
        <f ca="1">NOW()</f>
        <v>45048.44266724537</v>
      </c>
      <c r="I125" s="279"/>
    </row>
    <row r="126" spans="1:17" s="198" customFormat="1" ht="13.5" customHeight="1" thickBot="1" x14ac:dyDescent="0.25">
      <c r="A126" s="276"/>
      <c r="B126" s="280" t="s">
        <v>229</v>
      </c>
      <c r="C126" s="281"/>
      <c r="D126" s="282"/>
      <c r="E126" s="283"/>
      <c r="F126" s="283"/>
      <c r="G126" s="284">
        <f>I38+G57+G63+G51+G70+G75+G45+G82+G89+G96+G103+G110+G117+G124</f>
        <v>0</v>
      </c>
      <c r="H126" s="197"/>
      <c r="K126" s="286"/>
      <c r="L126" s="286"/>
      <c r="M126" s="286"/>
      <c r="N126" s="286"/>
      <c r="O126" s="286"/>
      <c r="P126" s="286"/>
      <c r="Q126" s="286"/>
    </row>
    <row r="127" spans="1:17" s="286" customFormat="1" ht="23.25" x14ac:dyDescent="0.2">
      <c r="A127" s="198"/>
      <c r="B127" s="276"/>
      <c r="C127" s="198"/>
      <c r="D127" s="198"/>
      <c r="E127" s="277"/>
      <c r="F127" s="198"/>
      <c r="G127" s="277"/>
      <c r="H127" s="290"/>
      <c r="I127" s="289"/>
      <c r="K127" s="198"/>
      <c r="L127" s="198"/>
      <c r="M127" s="198"/>
      <c r="N127" s="198"/>
      <c r="O127" s="198"/>
      <c r="P127" s="198"/>
      <c r="Q127" s="198"/>
    </row>
    <row r="128" spans="1:17" s="198" customFormat="1" ht="12" customHeight="1" x14ac:dyDescent="0.2">
      <c r="A128" s="287" t="s">
        <v>230</v>
      </c>
      <c r="B128" s="287"/>
      <c r="C128" s="288"/>
      <c r="D128" s="289"/>
      <c r="E128" s="288"/>
      <c r="F128" s="289"/>
      <c r="G128" s="288"/>
      <c r="H128" s="197"/>
    </row>
    <row r="129" customFormat="1" x14ac:dyDescent="0.2"/>
    <row r="130" customFormat="1" x14ac:dyDescent="0.2"/>
    <row r="131" customFormat="1" x14ac:dyDescent="0.2"/>
    <row r="132" customFormat="1" x14ac:dyDescent="0.2"/>
    <row r="133" customFormat="1" x14ac:dyDescent="0.2"/>
    <row r="134" customFormat="1" x14ac:dyDescent="0.2"/>
    <row r="135" customFormat="1" x14ac:dyDescent="0.2"/>
    <row r="136" customFormat="1" x14ac:dyDescent="0.2"/>
    <row r="137" customFormat="1" x14ac:dyDescent="0.2"/>
    <row r="138" customFormat="1" x14ac:dyDescent="0.2"/>
    <row r="139" customFormat="1" x14ac:dyDescent="0.2"/>
    <row r="140" customFormat="1" x14ac:dyDescent="0.2"/>
    <row r="141" customFormat="1" x14ac:dyDescent="0.2"/>
    <row r="142" customFormat="1" x14ac:dyDescent="0.2"/>
    <row r="143" customFormat="1" x14ac:dyDescent="0.2"/>
    <row r="144" customFormat="1" x14ac:dyDescent="0.2"/>
    <row r="145" customFormat="1" x14ac:dyDescent="0.2"/>
    <row r="146" customFormat="1" x14ac:dyDescent="0.2"/>
    <row r="147" customFormat="1" x14ac:dyDescent="0.2"/>
    <row r="148" customFormat="1" x14ac:dyDescent="0.2"/>
    <row r="149" customFormat="1" x14ac:dyDescent="0.2"/>
    <row r="150" customFormat="1" x14ac:dyDescent="0.2"/>
    <row r="151" customFormat="1" x14ac:dyDescent="0.2"/>
    <row r="152" customFormat="1" x14ac:dyDescent="0.2"/>
    <row r="153" customFormat="1" x14ac:dyDescent="0.2"/>
    <row r="154" customFormat="1" x14ac:dyDescent="0.2"/>
    <row r="155" customFormat="1" x14ac:dyDescent="0.2"/>
    <row r="156" customFormat="1" x14ac:dyDescent="0.2"/>
    <row r="157" customFormat="1" x14ac:dyDescent="0.2"/>
    <row r="158" customFormat="1" x14ac:dyDescent="0.2"/>
    <row r="159" customFormat="1" x14ac:dyDescent="0.2"/>
    <row r="160" customFormat="1" x14ac:dyDescent="0.2"/>
    <row r="161" customFormat="1" x14ac:dyDescent="0.2"/>
    <row r="162" customFormat="1" x14ac:dyDescent="0.2"/>
    <row r="163" customFormat="1" x14ac:dyDescent="0.2"/>
    <row r="164" customFormat="1" x14ac:dyDescent="0.2"/>
    <row r="165" customFormat="1" x14ac:dyDescent="0.2"/>
    <row r="166" customFormat="1" x14ac:dyDescent="0.2"/>
    <row r="167" customFormat="1" x14ac:dyDescent="0.2"/>
    <row r="168" customFormat="1" x14ac:dyDescent="0.2"/>
    <row r="169" customFormat="1" x14ac:dyDescent="0.2"/>
    <row r="170" customFormat="1" x14ac:dyDescent="0.2"/>
    <row r="171" customFormat="1" x14ac:dyDescent="0.2"/>
    <row r="172" customFormat="1" x14ac:dyDescent="0.2"/>
    <row r="173" customFormat="1" x14ac:dyDescent="0.2"/>
    <row r="174" customFormat="1" x14ac:dyDescent="0.2"/>
    <row r="175" customFormat="1" x14ac:dyDescent="0.2"/>
    <row r="176" customFormat="1" ht="11.25" customHeight="1" x14ac:dyDescent="0.2"/>
    <row r="177" customFormat="1" x14ac:dyDescent="0.2"/>
    <row r="178" customFormat="1" x14ac:dyDescent="0.2"/>
    <row r="179" customFormat="1" x14ac:dyDescent="0.2"/>
    <row r="180" customFormat="1" x14ac:dyDescent="0.2"/>
    <row r="181" customFormat="1" x14ac:dyDescent="0.2"/>
    <row r="182" customFormat="1" x14ac:dyDescent="0.2"/>
    <row r="183" customFormat="1" x14ac:dyDescent="0.2"/>
    <row r="184" customFormat="1" x14ac:dyDescent="0.2"/>
    <row r="185" customFormat="1" x14ac:dyDescent="0.2"/>
    <row r="186" customFormat="1" x14ac:dyDescent="0.2"/>
    <row r="187" customFormat="1" x14ac:dyDescent="0.2"/>
    <row r="188" customFormat="1" x14ac:dyDescent="0.2"/>
    <row r="189" customFormat="1" x14ac:dyDescent="0.2"/>
    <row r="190" customFormat="1" x14ac:dyDescent="0.2"/>
    <row r="191" customFormat="1" x14ac:dyDescent="0.2"/>
    <row r="192" customFormat="1" x14ac:dyDescent="0.2"/>
    <row r="193" customFormat="1" x14ac:dyDescent="0.2"/>
    <row r="194" customFormat="1" x14ac:dyDescent="0.2"/>
    <row r="195" customFormat="1" x14ac:dyDescent="0.2"/>
    <row r="196" customFormat="1" x14ac:dyDescent="0.2"/>
    <row r="197" customFormat="1" x14ac:dyDescent="0.2"/>
    <row r="198" customFormat="1" x14ac:dyDescent="0.2"/>
    <row r="199" customFormat="1" x14ac:dyDescent="0.2"/>
    <row r="200" customFormat="1" x14ac:dyDescent="0.2"/>
    <row r="201" customFormat="1" x14ac:dyDescent="0.2"/>
    <row r="202" customFormat="1" x14ac:dyDescent="0.2"/>
    <row r="203" customFormat="1" x14ac:dyDescent="0.2"/>
    <row r="204" customFormat="1" x14ac:dyDescent="0.2"/>
    <row r="205" customFormat="1" x14ac:dyDescent="0.2"/>
    <row r="206" customFormat="1" x14ac:dyDescent="0.2"/>
    <row r="207" customFormat="1" x14ac:dyDescent="0.2"/>
    <row r="208" customFormat="1" x14ac:dyDescent="0.2"/>
    <row r="209" customFormat="1" x14ac:dyDescent="0.2"/>
    <row r="210" customFormat="1" x14ac:dyDescent="0.2"/>
    <row r="211" customFormat="1" x14ac:dyDescent="0.2"/>
    <row r="212" customFormat="1" x14ac:dyDescent="0.2"/>
    <row r="213" customFormat="1" x14ac:dyDescent="0.2"/>
    <row r="214" customFormat="1" x14ac:dyDescent="0.2"/>
    <row r="215" customFormat="1" x14ac:dyDescent="0.2"/>
    <row r="216" customFormat="1" x14ac:dyDescent="0.2"/>
    <row r="217" customFormat="1" x14ac:dyDescent="0.2"/>
    <row r="218" customFormat="1" x14ac:dyDescent="0.2"/>
    <row r="219" customFormat="1" x14ac:dyDescent="0.2"/>
    <row r="220" customFormat="1" x14ac:dyDescent="0.2"/>
    <row r="221" customFormat="1" x14ac:dyDescent="0.2"/>
    <row r="222" customFormat="1" x14ac:dyDescent="0.2"/>
    <row r="223" customFormat="1" x14ac:dyDescent="0.2"/>
    <row r="224" customFormat="1" x14ac:dyDescent="0.2"/>
    <row r="225" customFormat="1" x14ac:dyDescent="0.2"/>
    <row r="226" customFormat="1" x14ac:dyDescent="0.2"/>
    <row r="227" customFormat="1" x14ac:dyDescent="0.2"/>
    <row r="228" customFormat="1" x14ac:dyDescent="0.2"/>
    <row r="229" customFormat="1" x14ac:dyDescent="0.2"/>
    <row r="230" customFormat="1" x14ac:dyDescent="0.2"/>
    <row r="231" customFormat="1" x14ac:dyDescent="0.2"/>
    <row r="232" customFormat="1" x14ac:dyDescent="0.2"/>
    <row r="233" customFormat="1" x14ac:dyDescent="0.2"/>
    <row r="234" customFormat="1" x14ac:dyDescent="0.2"/>
    <row r="235" customFormat="1" x14ac:dyDescent="0.2"/>
    <row r="236" customFormat="1" x14ac:dyDescent="0.2"/>
    <row r="237" customFormat="1" x14ac:dyDescent="0.2"/>
    <row r="238" customFormat="1" x14ac:dyDescent="0.2"/>
    <row r="239" customFormat="1" x14ac:dyDescent="0.2"/>
    <row r="240" customFormat="1" x14ac:dyDescent="0.2"/>
    <row r="241" customFormat="1" x14ac:dyDescent="0.2"/>
    <row r="242" customFormat="1" x14ac:dyDescent="0.2"/>
    <row r="243" customFormat="1" x14ac:dyDescent="0.2"/>
    <row r="244" customFormat="1" x14ac:dyDescent="0.2"/>
    <row r="245" customFormat="1" x14ac:dyDescent="0.2"/>
    <row r="246" customFormat="1" x14ac:dyDescent="0.2"/>
    <row r="247" customFormat="1" x14ac:dyDescent="0.2"/>
    <row r="248" customFormat="1" x14ac:dyDescent="0.2"/>
    <row r="249" customFormat="1" x14ac:dyDescent="0.2"/>
    <row r="250" customFormat="1" x14ac:dyDescent="0.2"/>
    <row r="251" customFormat="1" x14ac:dyDescent="0.2"/>
    <row r="252" customFormat="1" x14ac:dyDescent="0.2"/>
    <row r="253" customFormat="1" x14ac:dyDescent="0.2"/>
    <row r="254" customFormat="1" x14ac:dyDescent="0.2"/>
    <row r="255" customFormat="1" x14ac:dyDescent="0.2"/>
    <row r="256" customFormat="1" x14ac:dyDescent="0.2"/>
    <row r="257" customFormat="1" x14ac:dyDescent="0.2"/>
    <row r="258" customFormat="1" x14ac:dyDescent="0.2"/>
    <row r="259" customFormat="1" x14ac:dyDescent="0.2"/>
    <row r="260" customFormat="1" x14ac:dyDescent="0.2"/>
    <row r="261" customFormat="1" x14ac:dyDescent="0.2"/>
    <row r="262" customFormat="1" x14ac:dyDescent="0.2"/>
    <row r="263" customFormat="1" x14ac:dyDescent="0.2"/>
    <row r="264" customFormat="1" x14ac:dyDescent="0.2"/>
    <row r="265" customFormat="1" x14ac:dyDescent="0.2"/>
    <row r="266" customFormat="1" x14ac:dyDescent="0.2"/>
    <row r="267" customFormat="1" x14ac:dyDescent="0.2"/>
    <row r="268" customFormat="1" x14ac:dyDescent="0.2"/>
    <row r="269" customFormat="1" x14ac:dyDescent="0.2"/>
    <row r="270" customFormat="1" x14ac:dyDescent="0.2"/>
    <row r="271" customFormat="1" x14ac:dyDescent="0.2"/>
    <row r="272" customFormat="1" x14ac:dyDescent="0.2"/>
    <row r="273" customFormat="1" x14ac:dyDescent="0.2"/>
    <row r="274" customFormat="1" x14ac:dyDescent="0.2"/>
    <row r="275" customFormat="1" x14ac:dyDescent="0.2"/>
    <row r="276" customFormat="1" x14ac:dyDescent="0.2"/>
    <row r="277" customFormat="1" x14ac:dyDescent="0.2"/>
    <row r="278" customFormat="1" x14ac:dyDescent="0.2"/>
    <row r="279" customFormat="1" x14ac:dyDescent="0.2"/>
    <row r="280" customFormat="1" x14ac:dyDescent="0.2"/>
    <row r="281" customFormat="1" x14ac:dyDescent="0.2"/>
    <row r="282" customFormat="1" x14ac:dyDescent="0.2"/>
    <row r="283" customFormat="1" x14ac:dyDescent="0.2"/>
    <row r="284" customFormat="1" x14ac:dyDescent="0.2"/>
    <row r="285" customFormat="1" x14ac:dyDescent="0.2"/>
    <row r="286" customFormat="1" x14ac:dyDescent="0.2"/>
    <row r="287" customFormat="1" x14ac:dyDescent="0.2"/>
    <row r="288" customFormat="1" x14ac:dyDescent="0.2"/>
    <row r="289" spans="1:8" customFormat="1" x14ac:dyDescent="0.2"/>
    <row r="290" spans="1:8" customFormat="1" x14ac:dyDescent="0.2"/>
    <row r="291" spans="1:8" customFormat="1" x14ac:dyDescent="0.2"/>
    <row r="292" spans="1:8" customFormat="1" x14ac:dyDescent="0.2"/>
    <row r="293" spans="1:8" customFormat="1" x14ac:dyDescent="0.2"/>
    <row r="294" spans="1:8" x14ac:dyDescent="0.2">
      <c r="A294" s="54"/>
      <c r="B294" s="55"/>
      <c r="C294" s="61"/>
      <c r="D294" s="56"/>
      <c r="E294" s="5"/>
      <c r="F294" s="5"/>
      <c r="G294" s="5"/>
      <c r="H294" s="5"/>
    </row>
    <row r="295" spans="1:8" x14ac:dyDescent="0.2">
      <c r="A295" s="57"/>
      <c r="B295" s="58"/>
      <c r="C295" s="60"/>
      <c r="D295" s="59"/>
      <c r="E295" s="5"/>
      <c r="F295" s="5"/>
      <c r="G295" s="5"/>
      <c r="H295" s="5"/>
    </row>
    <row r="296" spans="1:8" x14ac:dyDescent="0.2">
      <c r="A296" s="67"/>
      <c r="B296" s="62"/>
      <c r="C296" s="68"/>
      <c r="D296" s="56"/>
      <c r="E296" s="5"/>
      <c r="F296" s="5"/>
      <c r="G296" s="5"/>
      <c r="H296" s="5"/>
    </row>
    <row r="297" spans="1:8" x14ac:dyDescent="0.2">
      <c r="A297" s="65"/>
      <c r="B297" s="64"/>
      <c r="C297" s="66"/>
      <c r="D297" s="59"/>
      <c r="E297" s="5"/>
      <c r="F297" s="5"/>
      <c r="G297" s="5"/>
      <c r="H297" s="5"/>
    </row>
    <row r="298" spans="1:8" x14ac:dyDescent="0.2">
      <c r="A298" s="67"/>
      <c r="B298" s="62"/>
      <c r="C298" s="68"/>
      <c r="D298" s="56"/>
      <c r="E298" s="5"/>
      <c r="F298" s="5"/>
      <c r="G298" s="5"/>
      <c r="H298" s="5"/>
    </row>
    <row r="299" spans="1:8" x14ac:dyDescent="0.2">
      <c r="A299" s="65"/>
      <c r="B299" s="64"/>
      <c r="C299" s="66"/>
      <c r="D299" s="59"/>
      <c r="E299" s="5"/>
      <c r="F299" s="5"/>
      <c r="G299" s="5"/>
      <c r="H299" s="5"/>
    </row>
    <row r="300" spans="1:8" x14ac:dyDescent="0.2">
      <c r="A300" s="67"/>
      <c r="B300" s="62"/>
      <c r="C300" s="68"/>
      <c r="D300" s="56"/>
      <c r="E300" s="5"/>
      <c r="F300" s="5"/>
      <c r="G300" s="5"/>
      <c r="H300" s="5"/>
    </row>
    <row r="301" spans="1:8" x14ac:dyDescent="0.2">
      <c r="A301" s="65"/>
      <c r="B301" s="64"/>
      <c r="C301" s="66"/>
      <c r="D301" s="69"/>
      <c r="E301" s="5"/>
      <c r="F301" s="5"/>
      <c r="G301" s="5"/>
      <c r="H301" s="5"/>
    </row>
    <row r="302" spans="1:8" x14ac:dyDescent="0.2">
      <c r="A302" s="67"/>
      <c r="B302" s="62"/>
      <c r="C302" s="68"/>
      <c r="D302" s="56"/>
      <c r="E302" s="5"/>
      <c r="F302" s="5"/>
      <c r="G302" s="5"/>
      <c r="H302" s="5"/>
    </row>
    <row r="303" spans="1:8" x14ac:dyDescent="0.2">
      <c r="A303" s="65"/>
      <c r="B303" s="64"/>
      <c r="C303" s="66"/>
      <c r="D303" s="59"/>
      <c r="E303" s="5"/>
      <c r="F303" s="5"/>
      <c r="G303" s="5"/>
      <c r="H303" s="5"/>
    </row>
    <row r="304" spans="1:8" x14ac:dyDescent="0.2">
      <c r="A304" s="67"/>
      <c r="B304" s="62"/>
      <c r="C304" s="68"/>
      <c r="D304" s="56"/>
      <c r="E304" s="5"/>
      <c r="F304" s="5"/>
      <c r="G304" s="5"/>
      <c r="H304" s="5"/>
    </row>
    <row r="305" spans="1:8" x14ac:dyDescent="0.2">
      <c r="A305" s="65"/>
      <c r="B305" s="64"/>
      <c r="C305" s="66"/>
      <c r="D305" s="69"/>
      <c r="E305" s="5"/>
      <c r="F305" s="5"/>
      <c r="G305" s="5"/>
      <c r="H305" s="5"/>
    </row>
    <row r="306" spans="1:8" x14ac:dyDescent="0.2">
      <c r="A306" s="5"/>
      <c r="C306" s="5"/>
      <c r="D306" s="34"/>
      <c r="E306" s="5"/>
      <c r="F306" s="5"/>
      <c r="G306" s="5"/>
      <c r="H306" s="5"/>
    </row>
  </sheetData>
  <phoneticPr fontId="0" type="noConversion"/>
  <dataValidations count="9">
    <dataValidation type="list" allowBlank="1" showInputMessage="1" showErrorMessage="1" sqref="H48:H49 H60:H61 H54:H55" xr:uid="{9DD79B69-E79B-4933-9B6C-B47BC7332BB6}">
      <formula1>"Yes, No"</formula1>
    </dataValidation>
    <dataValidation type="list" allowBlank="1" showInputMessage="1" showErrorMessage="1" sqref="C7:C36" xr:uid="{D4338229-33F5-440D-BA70-6DB9979CC437}">
      <formula1>"A,R,C"</formula1>
    </dataValidation>
    <dataValidation type="list" allowBlank="1" showInputMessage="1" showErrorMessage="1" sqref="A41:A43" xr:uid="{3AA6FD18-2C17-41A8-9424-76B5AA417132}">
      <formula1>Vehicle_Type</formula1>
    </dataValidation>
    <dataValidation type="list" allowBlank="1" showInputMessage="1" showErrorMessage="1" sqref="A48:A49" xr:uid="{815F7FB2-2216-4ACC-B3D3-C9E6749D14F5}">
      <formula1>Air_Type</formula1>
    </dataValidation>
    <dataValidation type="list" allowBlank="1" showInputMessage="1" showErrorMessage="1" prompt="click on arrow for a drop down list" sqref="A54:A55" xr:uid="{162BA321-452C-4CDA-B099-B706EE0E4696}">
      <formula1>Boat_Type</formula1>
    </dataValidation>
    <dataValidation type="list" allowBlank="1" showInputMessage="1" showErrorMessage="1" prompt="click on arrow for a drop down list" sqref="A60:A61" xr:uid="{9B9B0724-9682-4661-88B3-A5F0D8AD0630}">
      <formula1>Cutter_Type</formula1>
    </dataValidation>
    <dataValidation type="list" allowBlank="1" showInputMessage="1" showErrorMessage="1" prompt="click on arrow for a drop down list" sqref="A66:A68" xr:uid="{A478F932-5ACF-43A0-8495-F1D45FD91D16}">
      <formula1>Equip_List</formula1>
    </dataValidation>
    <dataValidation type="list" allowBlank="1" showInputMessage="1" showErrorMessage="1" sqref="E7:E36" xr:uid="{B28C0F23-BC9C-478D-A7A7-43DB26C3C27E}">
      <formula1>Paygrade</formula1>
    </dataValidation>
    <dataValidation type="list" errorStyle="warning" allowBlank="1" showInputMessage="1" showErrorMessage="1" errorTitle="Warning" error="This Position is not part of the standard list Select Yes to continue." sqref="F7:F36" xr:uid="{0A9B2D9F-CAD0-4104-8F6A-E9FF20FE2C7F}">
      <formula1>Duty_List</formula1>
    </dataValidation>
  </dataValidations>
  <pageMargins left="0.7" right="0.7" top="0.75" bottom="0.75" header="0.3" footer="0.3"/>
  <pageSetup scale="74" fitToHeight="0" orientation="portrait" r:id="rId1"/>
  <headerFooter alignWithMargins="0"/>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pageSetUpPr fitToPage="1"/>
  </sheetPr>
  <dimension ref="A1:R314"/>
  <sheetViews>
    <sheetView showGridLines="0" zoomScaleNormal="100" workbookViewId="0"/>
  </sheetViews>
  <sheetFormatPr defaultColWidth="9.140625" defaultRowHeight="12.75" x14ac:dyDescent="0.2"/>
  <cols>
    <col min="1" max="1" width="24.7109375" style="6" customWidth="1"/>
    <col min="2" max="2" width="15.28515625" style="5" bestFit="1" customWidth="1"/>
    <col min="3" max="3" width="8" style="6" customWidth="1"/>
    <col min="4" max="4" width="16.28515625" style="6" customWidth="1"/>
    <col min="5" max="5" width="8.7109375" style="6" bestFit="1" customWidth="1"/>
    <col min="6" max="6" width="12.7109375" style="6" customWidth="1"/>
    <col min="7" max="7" width="12" style="6" customWidth="1"/>
    <col min="8" max="8" width="12.7109375" style="6" customWidth="1"/>
    <col min="9" max="9" width="12.7109375" style="5" customWidth="1"/>
    <col min="10" max="16384" width="9.140625" style="5"/>
  </cols>
  <sheetData>
    <row r="1" spans="1:10" x14ac:dyDescent="0.2">
      <c r="A1" s="72" t="s">
        <v>119</v>
      </c>
      <c r="B1" s="85" t="str">
        <f>'Daily Summary'!J2</f>
        <v>UCGPXXXXXX</v>
      </c>
      <c r="D1" s="5"/>
      <c r="F1" s="12" t="s">
        <v>259</v>
      </c>
      <c r="G1" s="87" t="str">
        <f>'Daily Summary'!A1</f>
        <v>F/V StillaFloat</v>
      </c>
    </row>
    <row r="2" spans="1:10" x14ac:dyDescent="0.2">
      <c r="A2" s="30"/>
      <c r="B2" s="30"/>
      <c r="C2" s="30"/>
      <c r="D2" s="5"/>
      <c r="E2" s="30"/>
      <c r="F2" s="5"/>
      <c r="G2" s="30"/>
      <c r="H2" s="5"/>
    </row>
    <row r="3" spans="1:10" x14ac:dyDescent="0.2">
      <c r="A3" s="30"/>
      <c r="B3" s="30"/>
      <c r="C3" s="30"/>
      <c r="D3" s="5"/>
      <c r="E3" s="30"/>
      <c r="F3" s="5"/>
      <c r="G3" s="30"/>
      <c r="H3" s="5"/>
    </row>
    <row r="4" spans="1:10" ht="13.5" thickBot="1" x14ac:dyDescent="0.25">
      <c r="A4" s="12" t="s">
        <v>188</v>
      </c>
      <c r="B4" s="86">
        <f>'day12'!B4+1</f>
        <v>45212</v>
      </c>
      <c r="C4" s="30"/>
      <c r="D4" s="44"/>
      <c r="E4" s="44"/>
      <c r="F4" s="12" t="s">
        <v>311</v>
      </c>
      <c r="G4" s="70"/>
      <c r="H4" s="70"/>
      <c r="I4" s="74"/>
    </row>
    <row r="5" spans="1:10" ht="13.5" thickBot="1" x14ac:dyDescent="0.25">
      <c r="A5" s="12"/>
      <c r="B5" s="41"/>
      <c r="C5" s="30"/>
      <c r="D5" s="12"/>
      <c r="E5" s="12"/>
      <c r="F5" s="12"/>
      <c r="G5" s="40"/>
      <c r="H5" s="40"/>
      <c r="I5" s="40"/>
    </row>
    <row r="6" spans="1:10" s="190" customFormat="1" ht="11.25" x14ac:dyDescent="0.2">
      <c r="A6" s="185" t="s">
        <v>190</v>
      </c>
      <c r="B6" s="187" t="s">
        <v>236</v>
      </c>
      <c r="C6" s="187" t="s">
        <v>189</v>
      </c>
      <c r="D6" s="187" t="s">
        <v>191</v>
      </c>
      <c r="E6" s="187" t="s">
        <v>235</v>
      </c>
      <c r="F6" s="187" t="s">
        <v>192</v>
      </c>
      <c r="G6" s="187" t="s">
        <v>233</v>
      </c>
      <c r="H6" s="187" t="s">
        <v>234</v>
      </c>
      <c r="I6" s="264" t="s">
        <v>193</v>
      </c>
      <c r="J6" s="206"/>
    </row>
    <row r="7" spans="1:10" s="190" customFormat="1" ht="11.25" x14ac:dyDescent="0.2">
      <c r="A7" s="309" t="s">
        <v>409</v>
      </c>
      <c r="B7" s="310"/>
      <c r="C7" s="310"/>
      <c r="D7" s="208" t="s">
        <v>258</v>
      </c>
      <c r="E7" s="311" t="s">
        <v>30</v>
      </c>
      <c r="F7" s="210"/>
      <c r="G7" s="312">
        <v>0</v>
      </c>
      <c r="H7" s="313">
        <f>INDEX(Personnel[],MATCH(E7,Paygrade,0),2)</f>
        <v>38</v>
      </c>
      <c r="I7" s="314">
        <f>(G7*H7)</f>
        <v>0</v>
      </c>
    </row>
    <row r="8" spans="1:10" s="190" customFormat="1" ht="11.25" x14ac:dyDescent="0.2">
      <c r="A8" s="309" t="s">
        <v>409</v>
      </c>
      <c r="B8" s="207"/>
      <c r="C8" s="310"/>
      <c r="D8" s="208" t="s">
        <v>258</v>
      </c>
      <c r="E8" s="209" t="s">
        <v>32</v>
      </c>
      <c r="F8" s="210"/>
      <c r="G8" s="210">
        <v>0</v>
      </c>
      <c r="H8" s="313">
        <f>INDEX(Personnel[],MATCH(E8,Paygrade,0),2)</f>
        <v>52</v>
      </c>
      <c r="I8" s="212">
        <f t="shared" ref="I8:I36" si="0">(G8*H8)</f>
        <v>0</v>
      </c>
    </row>
    <row r="9" spans="1:10" s="190" customFormat="1" ht="11.25" x14ac:dyDescent="0.2">
      <c r="A9" s="309" t="s">
        <v>409</v>
      </c>
      <c r="B9" s="207"/>
      <c r="C9" s="310"/>
      <c r="D9" s="208" t="s">
        <v>258</v>
      </c>
      <c r="E9" s="209" t="s">
        <v>34</v>
      </c>
      <c r="F9" s="210"/>
      <c r="G9" s="210">
        <v>0</v>
      </c>
      <c r="H9" s="313">
        <f>INDEX(Personnel[],MATCH(E9,Paygrade,0),2)</f>
        <v>58</v>
      </c>
      <c r="I9" s="212">
        <f t="shared" si="0"/>
        <v>0</v>
      </c>
    </row>
    <row r="10" spans="1:10" s="190" customFormat="1" ht="11.25" x14ac:dyDescent="0.2">
      <c r="A10" s="309" t="s">
        <v>409</v>
      </c>
      <c r="B10" s="207"/>
      <c r="C10" s="310"/>
      <c r="D10" s="208" t="s">
        <v>258</v>
      </c>
      <c r="E10" s="209" t="s">
        <v>36</v>
      </c>
      <c r="F10" s="210"/>
      <c r="G10" s="210">
        <v>0</v>
      </c>
      <c r="H10" s="313">
        <f>INDEX(Personnel[],MATCH(E10,Paygrade,0),2)</f>
        <v>72</v>
      </c>
      <c r="I10" s="212">
        <f t="shared" si="0"/>
        <v>0</v>
      </c>
    </row>
    <row r="11" spans="1:10" s="190" customFormat="1" ht="11.25" x14ac:dyDescent="0.2">
      <c r="A11" s="309" t="s">
        <v>409</v>
      </c>
      <c r="B11" s="207"/>
      <c r="C11" s="310"/>
      <c r="D11" s="208" t="s">
        <v>258</v>
      </c>
      <c r="E11" s="209" t="s">
        <v>38</v>
      </c>
      <c r="F11" s="210"/>
      <c r="G11" s="210">
        <v>0</v>
      </c>
      <c r="H11" s="313">
        <f>INDEX(Personnel[],MATCH(E11,Paygrade,0),2)</f>
        <v>87</v>
      </c>
      <c r="I11" s="212">
        <f t="shared" si="0"/>
        <v>0</v>
      </c>
    </row>
    <row r="12" spans="1:10" s="190" customFormat="1" ht="11.25" x14ac:dyDescent="0.2">
      <c r="A12" s="309" t="s">
        <v>409</v>
      </c>
      <c r="B12" s="207"/>
      <c r="C12" s="310"/>
      <c r="D12" s="208" t="s">
        <v>258</v>
      </c>
      <c r="E12" s="209" t="s">
        <v>40</v>
      </c>
      <c r="F12" s="210"/>
      <c r="G12" s="210">
        <v>0</v>
      </c>
      <c r="H12" s="313">
        <f>INDEX(Personnel[],MATCH(E12,Paygrade,0),2)</f>
        <v>100</v>
      </c>
      <c r="I12" s="212">
        <f t="shared" si="0"/>
        <v>0</v>
      </c>
    </row>
    <row r="13" spans="1:10" s="190" customFormat="1" ht="11.25" x14ac:dyDescent="0.2">
      <c r="A13" s="309" t="s">
        <v>409</v>
      </c>
      <c r="B13" s="207"/>
      <c r="C13" s="310"/>
      <c r="D13" s="208" t="s">
        <v>258</v>
      </c>
      <c r="E13" s="209" t="s">
        <v>41</v>
      </c>
      <c r="F13" s="210"/>
      <c r="G13" s="210">
        <v>0</v>
      </c>
      <c r="H13" s="313">
        <f>INDEX(Personnel[],MATCH(E13,Paygrade,0),2)</f>
        <v>112</v>
      </c>
      <c r="I13" s="212">
        <f t="shared" si="0"/>
        <v>0</v>
      </c>
    </row>
    <row r="14" spans="1:10" s="190" customFormat="1" ht="11.25" x14ac:dyDescent="0.2">
      <c r="A14" s="309" t="s">
        <v>409</v>
      </c>
      <c r="B14" s="207"/>
      <c r="C14" s="310"/>
      <c r="D14" s="208" t="s">
        <v>258</v>
      </c>
      <c r="E14" s="209" t="s">
        <v>42</v>
      </c>
      <c r="F14" s="210"/>
      <c r="G14" s="210">
        <v>0</v>
      </c>
      <c r="H14" s="313">
        <f>INDEX(Personnel[],MATCH(E14,Paygrade,0),2)</f>
        <v>123</v>
      </c>
      <c r="I14" s="212">
        <f t="shared" si="0"/>
        <v>0</v>
      </c>
    </row>
    <row r="15" spans="1:10" s="190" customFormat="1" ht="11.25" x14ac:dyDescent="0.2">
      <c r="A15" s="309" t="s">
        <v>409</v>
      </c>
      <c r="B15" s="207"/>
      <c r="C15" s="310"/>
      <c r="D15" s="208" t="s">
        <v>258</v>
      </c>
      <c r="E15" s="209" t="s">
        <v>43</v>
      </c>
      <c r="F15" s="210"/>
      <c r="G15" s="210">
        <v>0</v>
      </c>
      <c r="H15" s="313">
        <f>INDEX(Personnel[],MATCH(E15,Paygrade,0),2)</f>
        <v>141</v>
      </c>
      <c r="I15" s="212">
        <f t="shared" si="0"/>
        <v>0</v>
      </c>
    </row>
    <row r="16" spans="1:10" s="190" customFormat="1" ht="11.25" x14ac:dyDescent="0.2">
      <c r="A16" s="309" t="s">
        <v>409</v>
      </c>
      <c r="B16" s="207"/>
      <c r="C16" s="310"/>
      <c r="D16" s="208" t="s">
        <v>258</v>
      </c>
      <c r="E16" s="209" t="s">
        <v>44</v>
      </c>
      <c r="F16" s="210"/>
      <c r="G16" s="210">
        <v>0</v>
      </c>
      <c r="H16" s="313">
        <f>INDEX(Personnel[],MATCH(E16,Paygrade,0),2)</f>
        <v>172</v>
      </c>
      <c r="I16" s="212">
        <f t="shared" si="0"/>
        <v>0</v>
      </c>
    </row>
    <row r="17" spans="1:9" s="190" customFormat="1" ht="11.25" x14ac:dyDescent="0.2">
      <c r="A17" s="309" t="s">
        <v>409</v>
      </c>
      <c r="B17" s="207"/>
      <c r="C17" s="310"/>
      <c r="D17" s="208" t="s">
        <v>258</v>
      </c>
      <c r="E17" s="209" t="s">
        <v>9</v>
      </c>
      <c r="F17" s="210"/>
      <c r="G17" s="210">
        <v>0</v>
      </c>
      <c r="H17" s="313">
        <f>INDEX(Personnel[],MATCH(E17,Paygrade,0),2)</f>
        <v>91</v>
      </c>
      <c r="I17" s="212">
        <f t="shared" si="0"/>
        <v>0</v>
      </c>
    </row>
    <row r="18" spans="1:9" s="190" customFormat="1" ht="11.25" x14ac:dyDescent="0.2">
      <c r="A18" s="309" t="s">
        <v>409</v>
      </c>
      <c r="B18" s="207"/>
      <c r="C18" s="310"/>
      <c r="D18" s="208" t="s">
        <v>258</v>
      </c>
      <c r="E18" s="209" t="s">
        <v>10</v>
      </c>
      <c r="F18" s="210"/>
      <c r="G18" s="210">
        <v>0</v>
      </c>
      <c r="H18" s="313">
        <f>INDEX(Personnel[],MATCH(E18,Paygrade,0),2)</f>
        <v>110</v>
      </c>
      <c r="I18" s="212">
        <f t="shared" si="0"/>
        <v>0</v>
      </c>
    </row>
    <row r="19" spans="1:9" s="190" customFormat="1" ht="11.25" x14ac:dyDescent="0.2">
      <c r="A19" s="309" t="s">
        <v>409</v>
      </c>
      <c r="B19" s="207"/>
      <c r="C19" s="310"/>
      <c r="D19" s="208" t="s">
        <v>258</v>
      </c>
      <c r="E19" s="209" t="s">
        <v>12</v>
      </c>
      <c r="F19" s="210"/>
      <c r="G19" s="210">
        <v>0</v>
      </c>
      <c r="H19" s="313">
        <f>INDEX(Personnel[],MATCH(E19,Paygrade,0),2)</f>
        <v>135</v>
      </c>
      <c r="I19" s="212">
        <f t="shared" si="0"/>
        <v>0</v>
      </c>
    </row>
    <row r="20" spans="1:9" s="190" customFormat="1" ht="11.25" x14ac:dyDescent="0.2">
      <c r="A20" s="309" t="s">
        <v>409</v>
      </c>
      <c r="B20" s="207"/>
      <c r="C20" s="310"/>
      <c r="D20" s="208" t="s">
        <v>258</v>
      </c>
      <c r="E20" s="209" t="s">
        <v>14</v>
      </c>
      <c r="F20" s="210"/>
      <c r="G20" s="210">
        <v>0</v>
      </c>
      <c r="H20" s="313">
        <f>INDEX(Personnel[],MATCH(E20,Paygrade,0),2)</f>
        <v>161</v>
      </c>
      <c r="I20" s="212">
        <f t="shared" si="0"/>
        <v>0</v>
      </c>
    </row>
    <row r="21" spans="1:9" s="190" customFormat="1" ht="11.25" x14ac:dyDescent="0.2">
      <c r="A21" s="309" t="s">
        <v>409</v>
      </c>
      <c r="B21" s="207"/>
      <c r="C21" s="310"/>
      <c r="D21" s="208" t="s">
        <v>258</v>
      </c>
      <c r="E21" s="209" t="s">
        <v>15</v>
      </c>
      <c r="F21" s="210"/>
      <c r="G21" s="210">
        <v>0</v>
      </c>
      <c r="H21" s="313">
        <f>INDEX(Personnel[],MATCH(E21,Paygrade,0),2)</f>
        <v>179</v>
      </c>
      <c r="I21" s="212">
        <f t="shared" si="0"/>
        <v>0</v>
      </c>
    </row>
    <row r="22" spans="1:9" s="190" customFormat="1" ht="11.25" x14ac:dyDescent="0.2">
      <c r="A22" s="309" t="s">
        <v>409</v>
      </c>
      <c r="B22" s="207"/>
      <c r="C22" s="310"/>
      <c r="D22" s="208" t="s">
        <v>258</v>
      </c>
      <c r="E22" s="209" t="s">
        <v>16</v>
      </c>
      <c r="F22" s="210"/>
      <c r="G22" s="210">
        <v>0</v>
      </c>
      <c r="H22" s="313">
        <f>INDEX(Personnel[],MATCH(E22,Paygrade,0),2)</f>
        <v>208</v>
      </c>
      <c r="I22" s="212">
        <f t="shared" si="0"/>
        <v>0</v>
      </c>
    </row>
    <row r="23" spans="1:9" s="190" customFormat="1" ht="11.25" x14ac:dyDescent="0.2">
      <c r="A23" s="309" t="s">
        <v>409</v>
      </c>
      <c r="B23" s="207"/>
      <c r="C23" s="310"/>
      <c r="D23" s="208" t="s">
        <v>258</v>
      </c>
      <c r="E23" s="209" t="s">
        <v>17</v>
      </c>
      <c r="F23" s="210"/>
      <c r="G23" s="210">
        <v>0</v>
      </c>
      <c r="H23" s="313">
        <f>INDEX(Personnel[],MATCH(E23,Paygrade,0),2)</f>
        <v>221</v>
      </c>
      <c r="I23" s="212">
        <f t="shared" si="0"/>
        <v>0</v>
      </c>
    </row>
    <row r="24" spans="1:9" s="190" customFormat="1" ht="11.25" x14ac:dyDescent="0.2">
      <c r="A24" s="309" t="s">
        <v>409</v>
      </c>
      <c r="B24" s="207"/>
      <c r="C24" s="310"/>
      <c r="D24" s="208" t="s">
        <v>258</v>
      </c>
      <c r="E24" s="209" t="s">
        <v>18</v>
      </c>
      <c r="F24" s="210"/>
      <c r="G24" s="210">
        <v>0</v>
      </c>
      <c r="H24" s="313">
        <f>INDEX(Personnel[],MATCH(E24,Paygrade,0),2)</f>
        <v>242</v>
      </c>
      <c r="I24" s="212">
        <f t="shared" si="0"/>
        <v>0</v>
      </c>
    </row>
    <row r="25" spans="1:9" s="190" customFormat="1" ht="11.25" x14ac:dyDescent="0.2">
      <c r="A25" s="309" t="s">
        <v>409</v>
      </c>
      <c r="B25" s="207"/>
      <c r="C25" s="310"/>
      <c r="D25" s="208" t="s">
        <v>258</v>
      </c>
      <c r="E25" s="209" t="s">
        <v>19</v>
      </c>
      <c r="F25" s="210"/>
      <c r="G25" s="210">
        <v>0</v>
      </c>
      <c r="H25" s="313">
        <f>INDEX(Personnel[],MATCH(E25,Paygrade,0),2)</f>
        <v>265</v>
      </c>
      <c r="I25" s="212">
        <f t="shared" si="0"/>
        <v>0</v>
      </c>
    </row>
    <row r="26" spans="1:9" s="190" customFormat="1" ht="11.25" x14ac:dyDescent="0.2">
      <c r="A26" s="309" t="s">
        <v>409</v>
      </c>
      <c r="B26" s="207"/>
      <c r="C26" s="310"/>
      <c r="D26" s="208" t="s">
        <v>258</v>
      </c>
      <c r="E26" s="209" t="s">
        <v>21</v>
      </c>
      <c r="F26" s="210"/>
      <c r="G26" s="210">
        <v>0</v>
      </c>
      <c r="H26" s="313">
        <f>INDEX(Personnel[],MATCH(E26,Paygrade,0),2)</f>
        <v>263</v>
      </c>
      <c r="I26" s="212">
        <f t="shared" si="0"/>
        <v>0</v>
      </c>
    </row>
    <row r="27" spans="1:9" s="190" customFormat="1" ht="11.25" x14ac:dyDescent="0.2">
      <c r="A27" s="309" t="s">
        <v>409</v>
      </c>
      <c r="B27" s="207"/>
      <c r="C27" s="310"/>
      <c r="D27" s="208" t="s">
        <v>258</v>
      </c>
      <c r="E27" s="209" t="s">
        <v>29</v>
      </c>
      <c r="F27" s="210"/>
      <c r="G27" s="210">
        <v>0</v>
      </c>
      <c r="H27" s="313">
        <f>INDEX(Personnel[],MATCH(E27,Paygrade,0),2)</f>
        <v>122</v>
      </c>
      <c r="I27" s="212">
        <f t="shared" si="0"/>
        <v>0</v>
      </c>
    </row>
    <row r="28" spans="1:9" s="190" customFormat="1" ht="11.25" x14ac:dyDescent="0.2">
      <c r="A28" s="309" t="s">
        <v>409</v>
      </c>
      <c r="B28" s="207"/>
      <c r="C28" s="310"/>
      <c r="D28" s="208" t="s">
        <v>258</v>
      </c>
      <c r="E28" s="209" t="s">
        <v>27</v>
      </c>
      <c r="F28" s="210"/>
      <c r="G28" s="210">
        <v>0</v>
      </c>
      <c r="H28" s="313">
        <f>INDEX(Personnel[],MATCH(E28,Paygrade,0),2)</f>
        <v>136</v>
      </c>
      <c r="I28" s="212">
        <f t="shared" si="0"/>
        <v>0</v>
      </c>
    </row>
    <row r="29" spans="1:9" s="190" customFormat="1" ht="11.25" x14ac:dyDescent="0.2">
      <c r="A29" s="309" t="s">
        <v>409</v>
      </c>
      <c r="B29" s="207"/>
      <c r="C29" s="310"/>
      <c r="D29" s="208" t="s">
        <v>258</v>
      </c>
      <c r="E29" s="209" t="s">
        <v>25</v>
      </c>
      <c r="F29" s="210"/>
      <c r="G29" s="210">
        <v>0</v>
      </c>
      <c r="H29" s="313">
        <f>INDEX(Personnel[],MATCH(E29,Paygrade,0),2)</f>
        <v>154</v>
      </c>
      <c r="I29" s="212">
        <f t="shared" si="0"/>
        <v>0</v>
      </c>
    </row>
    <row r="30" spans="1:9" s="190" customFormat="1" ht="11.25" x14ac:dyDescent="0.2">
      <c r="A30" s="309" t="s">
        <v>409</v>
      </c>
      <c r="B30" s="207"/>
      <c r="C30" s="310"/>
      <c r="D30" s="208" t="s">
        <v>258</v>
      </c>
      <c r="E30" s="209" t="s">
        <v>45</v>
      </c>
      <c r="F30" s="210"/>
      <c r="G30" s="210">
        <v>0</v>
      </c>
      <c r="H30" s="313">
        <f>INDEX(Personnel[],MATCH(E30,Paygrade,0),2)</f>
        <v>35</v>
      </c>
      <c r="I30" s="212">
        <f t="shared" si="0"/>
        <v>0</v>
      </c>
    </row>
    <row r="31" spans="1:9" s="190" customFormat="1" ht="11.25" x14ac:dyDescent="0.2">
      <c r="A31" s="309" t="s">
        <v>409</v>
      </c>
      <c r="B31" s="207"/>
      <c r="C31" s="310"/>
      <c r="D31" s="208" t="s">
        <v>258</v>
      </c>
      <c r="E31" s="209" t="s">
        <v>46</v>
      </c>
      <c r="F31" s="210"/>
      <c r="G31" s="210">
        <v>0</v>
      </c>
      <c r="H31" s="313">
        <f>INDEX(Personnel[],MATCH(E31,Paygrade,0),2)</f>
        <v>38</v>
      </c>
      <c r="I31" s="212">
        <f t="shared" si="0"/>
        <v>0</v>
      </c>
    </row>
    <row r="32" spans="1:9" s="190" customFormat="1" ht="11.25" x14ac:dyDescent="0.2">
      <c r="A32" s="309" t="s">
        <v>409</v>
      </c>
      <c r="B32" s="207"/>
      <c r="C32" s="310"/>
      <c r="D32" s="208" t="s">
        <v>258</v>
      </c>
      <c r="E32" s="209" t="s">
        <v>47</v>
      </c>
      <c r="F32" s="210"/>
      <c r="G32" s="210">
        <v>0</v>
      </c>
      <c r="H32" s="313">
        <f>INDEX(Personnel[],MATCH(E32,Paygrade,0),2)</f>
        <v>44</v>
      </c>
      <c r="I32" s="212">
        <f t="shared" si="0"/>
        <v>0</v>
      </c>
    </row>
    <row r="33" spans="1:18" s="190" customFormat="1" ht="11.25" x14ac:dyDescent="0.2">
      <c r="A33" s="309" t="s">
        <v>409</v>
      </c>
      <c r="B33" s="207"/>
      <c r="C33" s="310"/>
      <c r="D33" s="208" t="s">
        <v>258</v>
      </c>
      <c r="E33" s="209" t="s">
        <v>48</v>
      </c>
      <c r="F33" s="210"/>
      <c r="G33" s="210">
        <v>0</v>
      </c>
      <c r="H33" s="313">
        <f>INDEX(Personnel[],MATCH(E33,Paygrade,0),2)</f>
        <v>47</v>
      </c>
      <c r="I33" s="212">
        <f t="shared" si="0"/>
        <v>0</v>
      </c>
    </row>
    <row r="34" spans="1:18" s="190" customFormat="1" ht="11.25" x14ac:dyDescent="0.2">
      <c r="A34" s="309" t="s">
        <v>409</v>
      </c>
      <c r="B34" s="207"/>
      <c r="C34" s="310"/>
      <c r="D34" s="208" t="s">
        <v>258</v>
      </c>
      <c r="E34" s="209" t="s">
        <v>49</v>
      </c>
      <c r="F34" s="210"/>
      <c r="G34" s="210">
        <v>0</v>
      </c>
      <c r="H34" s="313">
        <f>INDEX(Personnel[],MATCH(E34,Paygrade,0),2)</f>
        <v>53</v>
      </c>
      <c r="I34" s="212">
        <f t="shared" si="0"/>
        <v>0</v>
      </c>
    </row>
    <row r="35" spans="1:18" s="190" customFormat="1" ht="11.25" x14ac:dyDescent="0.2">
      <c r="A35" s="309" t="s">
        <v>409</v>
      </c>
      <c r="B35" s="207"/>
      <c r="C35" s="310"/>
      <c r="D35" s="208" t="s">
        <v>258</v>
      </c>
      <c r="E35" s="209" t="s">
        <v>50</v>
      </c>
      <c r="F35" s="210"/>
      <c r="G35" s="210">
        <v>0</v>
      </c>
      <c r="H35" s="313">
        <f>INDEX(Personnel[],MATCH(E35,Paygrade,0),2)</f>
        <v>61</v>
      </c>
      <c r="I35" s="212">
        <f t="shared" si="0"/>
        <v>0</v>
      </c>
    </row>
    <row r="36" spans="1:18" s="190" customFormat="1" ht="11.25" x14ac:dyDescent="0.2">
      <c r="A36" s="309" t="s">
        <v>409</v>
      </c>
      <c r="B36" s="207"/>
      <c r="C36" s="310"/>
      <c r="D36" s="208" t="s">
        <v>258</v>
      </c>
      <c r="E36" s="209" t="s">
        <v>51</v>
      </c>
      <c r="F36" s="210"/>
      <c r="G36" s="210">
        <v>0</v>
      </c>
      <c r="H36" s="313">
        <f>INDEX(Personnel[],MATCH(E36,Paygrade,0),2)</f>
        <v>62</v>
      </c>
      <c r="I36" s="212">
        <f t="shared" si="0"/>
        <v>0</v>
      </c>
    </row>
    <row r="37" spans="1:18" s="190" customFormat="1" ht="12" thickBot="1" x14ac:dyDescent="0.25">
      <c r="A37" s="213"/>
      <c r="B37" s="214"/>
      <c r="C37" s="214"/>
      <c r="D37" s="215"/>
      <c r="E37" s="216"/>
      <c r="F37" s="216"/>
      <c r="G37" s="217"/>
      <c r="H37" s="218"/>
      <c r="I37" s="219"/>
    </row>
    <row r="38" spans="1:18" s="190" customFormat="1" ht="12" thickBot="1" x14ac:dyDescent="0.25">
      <c r="A38" s="220"/>
      <c r="B38" s="220"/>
      <c r="C38" s="221" t="s">
        <v>194</v>
      </c>
      <c r="D38" s="222"/>
      <c r="E38" s="222"/>
      <c r="F38" s="222"/>
      <c r="G38" s="223"/>
      <c r="H38" s="224"/>
      <c r="I38" s="225">
        <f>SUM(I7:I36)</f>
        <v>0</v>
      </c>
    </row>
    <row r="39" spans="1:18" s="190" customFormat="1" ht="12" thickBot="1" x14ac:dyDescent="0.25">
      <c r="A39" s="220"/>
      <c r="B39" s="220"/>
      <c r="C39" s="226"/>
      <c r="D39" s="226"/>
      <c r="E39" s="226"/>
      <c r="F39" s="226"/>
      <c r="G39" s="227"/>
      <c r="I39" s="227"/>
    </row>
    <row r="40" spans="1:18" s="190" customFormat="1" ht="11.25" x14ac:dyDescent="0.2">
      <c r="A40" s="185" t="s">
        <v>211</v>
      </c>
      <c r="B40" s="187" t="s">
        <v>303</v>
      </c>
      <c r="C40" s="187" t="s">
        <v>241</v>
      </c>
      <c r="D40" s="187" t="s">
        <v>239</v>
      </c>
      <c r="E40" s="187" t="s">
        <v>240</v>
      </c>
      <c r="F40" s="187" t="s">
        <v>320</v>
      </c>
      <c r="G40" s="193" t="s">
        <v>141</v>
      </c>
    </row>
    <row r="41" spans="1:18" s="190" customFormat="1" x14ac:dyDescent="0.2">
      <c r="A41" s="228" t="s">
        <v>244</v>
      </c>
      <c r="B41" s="229"/>
      <c r="C41" s="230">
        <v>0</v>
      </c>
      <c r="D41" s="336">
        <f>INDEX(Vehicle[],MATCH(A41,Vehicle_Type,0),3)</f>
        <v>9.84</v>
      </c>
      <c r="E41" s="230">
        <v>0</v>
      </c>
      <c r="F41" s="337">
        <f>INDEX(Vehicle[],MATCH(A41,Vehicle_Type,0),2)</f>
        <v>0.16</v>
      </c>
      <c r="G41" s="231">
        <f>C41*D41+E41*F41</f>
        <v>0</v>
      </c>
      <c r="M41"/>
      <c r="N41"/>
      <c r="O41"/>
      <c r="P41"/>
      <c r="Q41"/>
      <c r="R41"/>
    </row>
    <row r="42" spans="1:18" s="190" customFormat="1" x14ac:dyDescent="0.2">
      <c r="A42" s="228" t="s">
        <v>242</v>
      </c>
      <c r="B42" s="229"/>
      <c r="C42" s="230">
        <v>0</v>
      </c>
      <c r="D42" s="336">
        <f>INDEX(Vehicle[],MATCH(A42,Vehicle_Type,0),3)</f>
        <v>9.16</v>
      </c>
      <c r="E42" s="230">
        <v>0</v>
      </c>
      <c r="F42" s="337">
        <f>INDEX(Vehicle[],MATCH(A42,Vehicle_Type,0),2)</f>
        <v>0.13</v>
      </c>
      <c r="G42" s="231">
        <f t="shared" ref="G42:G43" si="1">C42*D42+E42*F42</f>
        <v>0</v>
      </c>
      <c r="M42"/>
      <c r="N42"/>
      <c r="O42"/>
      <c r="P42"/>
      <c r="Q42"/>
      <c r="R42"/>
    </row>
    <row r="43" spans="1:18" s="190" customFormat="1" x14ac:dyDescent="0.2">
      <c r="A43" s="228" t="s">
        <v>243</v>
      </c>
      <c r="B43" s="229"/>
      <c r="C43" s="230">
        <v>0</v>
      </c>
      <c r="D43" s="336">
        <f>INDEX(Vehicle[],MATCH(A43,Vehicle_Type,0),3)</f>
        <v>7.35</v>
      </c>
      <c r="E43" s="230">
        <v>0</v>
      </c>
      <c r="F43" s="337">
        <f>INDEX(Vehicle[],MATCH(A43,Vehicle_Type,0),2)</f>
        <v>0.12</v>
      </c>
      <c r="G43" s="231">
        <f t="shared" si="1"/>
        <v>0</v>
      </c>
      <c r="M43"/>
      <c r="N43"/>
      <c r="O43"/>
      <c r="P43"/>
      <c r="Q43"/>
      <c r="R43"/>
    </row>
    <row r="44" spans="1:18" s="190" customFormat="1" ht="13.5" thickBot="1" x14ac:dyDescent="0.25">
      <c r="C44" s="194"/>
      <c r="G44" s="232"/>
      <c r="M44"/>
      <c r="N44"/>
      <c r="O44"/>
      <c r="P44"/>
      <c r="Q44"/>
      <c r="R44"/>
    </row>
    <row r="45" spans="1:18" s="190" customFormat="1" ht="13.5" thickBot="1" x14ac:dyDescent="0.25">
      <c r="C45" s="221" t="s">
        <v>212</v>
      </c>
      <c r="D45" s="222"/>
      <c r="E45" s="222"/>
      <c r="F45" s="233"/>
      <c r="G45" s="234">
        <f>SUM(G41:G43)</f>
        <v>0</v>
      </c>
      <c r="H45" s="235"/>
      <c r="K45" s="191"/>
      <c r="L45" s="191"/>
      <c r="M45"/>
      <c r="N45"/>
      <c r="O45"/>
      <c r="P45"/>
      <c r="Q45"/>
      <c r="R45"/>
    </row>
    <row r="46" spans="1:18" s="190" customFormat="1" ht="13.5" thickBot="1" x14ac:dyDescent="0.25">
      <c r="C46" s="236"/>
      <c r="D46" s="236"/>
      <c r="E46" s="236"/>
      <c r="F46" s="236"/>
      <c r="G46" s="237"/>
      <c r="H46" s="238"/>
      <c r="L46" s="191"/>
      <c r="M46"/>
      <c r="N46"/>
      <c r="O46"/>
      <c r="P46"/>
      <c r="Q46"/>
      <c r="R46"/>
    </row>
    <row r="47" spans="1:18" s="190" customFormat="1" x14ac:dyDescent="0.2">
      <c r="A47" s="185" t="s">
        <v>200</v>
      </c>
      <c r="B47" s="187"/>
      <c r="C47" s="92" t="s">
        <v>201</v>
      </c>
      <c r="D47" s="187" t="s">
        <v>238</v>
      </c>
      <c r="E47" s="187" t="s">
        <v>233</v>
      </c>
      <c r="F47" s="187" t="s">
        <v>234</v>
      </c>
      <c r="G47" s="188" t="s">
        <v>141</v>
      </c>
      <c r="H47" s="189" t="s">
        <v>305</v>
      </c>
      <c r="I47" s="192"/>
      <c r="L47" s="191"/>
      <c r="M47"/>
      <c r="N47"/>
      <c r="O47"/>
      <c r="P47"/>
      <c r="Q47"/>
      <c r="R47"/>
    </row>
    <row r="48" spans="1:18" s="190" customFormat="1" x14ac:dyDescent="0.2">
      <c r="A48" s="239" t="s">
        <v>364</v>
      </c>
      <c r="B48" s="240"/>
      <c r="C48" s="89"/>
      <c r="D48" s="241" t="s">
        <v>8</v>
      </c>
      <c r="E48" s="210">
        <v>0</v>
      </c>
      <c r="F48" s="211">
        <f>INDEX(ADMIN!$A$7:$C$13,MATCH(A48,Air_Type,0),2)</f>
        <v>21111</v>
      </c>
      <c r="G48" s="242">
        <f>E48*F48</f>
        <v>0</v>
      </c>
      <c r="H48" s="243"/>
      <c r="I48" s="244"/>
      <c r="L48" s="191"/>
      <c r="M48"/>
      <c r="N48"/>
      <c r="O48"/>
      <c r="P48"/>
      <c r="Q48"/>
      <c r="R48"/>
    </row>
    <row r="49" spans="1:18" s="190" customFormat="1" x14ac:dyDescent="0.2">
      <c r="A49" s="239" t="s">
        <v>386</v>
      </c>
      <c r="B49" s="245"/>
      <c r="C49" s="89"/>
      <c r="D49" s="246" t="s">
        <v>8</v>
      </c>
      <c r="E49" s="210">
        <v>0</v>
      </c>
      <c r="F49" s="211">
        <f>INDEX(ADMIN!$A$7:$C$13,MATCH(A49,Air_Type,0),2)</f>
        <v>20921</v>
      </c>
      <c r="G49" s="247">
        <f>E49*F49</f>
        <v>0</v>
      </c>
      <c r="H49" s="243"/>
      <c r="I49" s="244"/>
      <c r="L49" s="191"/>
      <c r="M49"/>
      <c r="N49"/>
      <c r="O49"/>
      <c r="P49"/>
      <c r="Q49"/>
      <c r="R49"/>
    </row>
    <row r="50" spans="1:18" s="190" customFormat="1" ht="13.5" thickBot="1" x14ac:dyDescent="0.25">
      <c r="B50" s="245"/>
      <c r="C50" s="194"/>
      <c r="D50" s="248"/>
      <c r="G50" s="232"/>
      <c r="L50" s="191"/>
      <c r="M50"/>
      <c r="N50"/>
      <c r="O50"/>
      <c r="P50"/>
      <c r="Q50"/>
      <c r="R50"/>
    </row>
    <row r="51" spans="1:18" s="190" customFormat="1" ht="13.5" thickBot="1" x14ac:dyDescent="0.25">
      <c r="C51" s="221" t="s">
        <v>202</v>
      </c>
      <c r="D51" s="222"/>
      <c r="E51" s="222"/>
      <c r="F51" s="222"/>
      <c r="G51" s="234">
        <f>SUM(G48:G49)</f>
        <v>0</v>
      </c>
      <c r="H51" s="249"/>
      <c r="L51" s="191"/>
      <c r="M51"/>
      <c r="N51"/>
      <c r="O51"/>
      <c r="P51"/>
      <c r="Q51"/>
      <c r="R51"/>
    </row>
    <row r="52" spans="1:18" s="190" customFormat="1" ht="13.5" thickBot="1" x14ac:dyDescent="0.25">
      <c r="L52" s="191"/>
      <c r="M52"/>
      <c r="N52"/>
      <c r="O52"/>
      <c r="P52"/>
      <c r="Q52"/>
      <c r="R52"/>
    </row>
    <row r="53" spans="1:18" s="190" customFormat="1" x14ac:dyDescent="0.2">
      <c r="A53" s="185" t="s">
        <v>195</v>
      </c>
      <c r="B53" s="186"/>
      <c r="C53" s="88" t="s">
        <v>196</v>
      </c>
      <c r="D53" s="187" t="s">
        <v>238</v>
      </c>
      <c r="E53" s="187" t="s">
        <v>233</v>
      </c>
      <c r="F53" s="187" t="s">
        <v>234</v>
      </c>
      <c r="G53" s="188" t="s">
        <v>141</v>
      </c>
      <c r="H53" s="189" t="s">
        <v>305</v>
      </c>
      <c r="L53" s="191"/>
      <c r="M53" s="191"/>
      <c r="N53" s="191"/>
      <c r="O53" s="191"/>
      <c r="P53" s="191"/>
    </row>
    <row r="54" spans="1:18" s="190" customFormat="1" x14ac:dyDescent="0.2">
      <c r="A54" s="239" t="s">
        <v>362</v>
      </c>
      <c r="B54" s="240"/>
      <c r="C54" s="90"/>
      <c r="D54" s="241" t="str">
        <f>INDEX(Boats[],MATCH(A54,Boat_Type,0),3)</f>
        <v>HOURLY</v>
      </c>
      <c r="E54" s="210">
        <v>0</v>
      </c>
      <c r="F54" s="250">
        <f>INDEX(Boats[],MATCH(A54,Boat_Type,0),2)</f>
        <v>1511</v>
      </c>
      <c r="G54" s="242">
        <f>E54*F54</f>
        <v>0</v>
      </c>
      <c r="H54" s="243"/>
      <c r="L54" s="191"/>
      <c r="M54" s="191"/>
      <c r="N54" s="191"/>
      <c r="O54" s="191"/>
      <c r="P54" s="191"/>
    </row>
    <row r="55" spans="1:18" s="190" customFormat="1" x14ac:dyDescent="0.2">
      <c r="A55" s="239" t="s">
        <v>360</v>
      </c>
      <c r="B55" s="245"/>
      <c r="C55" s="91"/>
      <c r="D55" s="241" t="str">
        <f>INDEX(Boats[],MATCH(A55,Boat_Type,0),3)</f>
        <v>HOURLY</v>
      </c>
      <c r="E55" s="251">
        <v>0</v>
      </c>
      <c r="F55" s="250">
        <f>INDEX(Boats[],MATCH(A55,Boat_Type,0),2)</f>
        <v>3429</v>
      </c>
      <c r="G55" s="242">
        <f>E55*F55</f>
        <v>0</v>
      </c>
      <c r="H55" s="252"/>
      <c r="L55" s="191"/>
      <c r="M55" s="191"/>
      <c r="N55" s="191"/>
      <c r="O55" s="191"/>
      <c r="P55" s="191"/>
    </row>
    <row r="56" spans="1:18" s="190" customFormat="1" ht="13.5" thickBot="1" x14ac:dyDescent="0.25">
      <c r="A56" s="245"/>
      <c r="B56" s="245"/>
      <c r="C56" s="253"/>
      <c r="D56" s="248"/>
      <c r="E56" s="248"/>
      <c r="G56" s="254"/>
      <c r="H56" s="255"/>
      <c r="L56" s="191"/>
      <c r="M56" s="191"/>
      <c r="N56" s="191"/>
      <c r="O56" s="191"/>
      <c r="P56" s="191"/>
    </row>
    <row r="57" spans="1:18" s="190" customFormat="1" ht="12" thickBot="1" x14ac:dyDescent="0.25">
      <c r="C57" s="221" t="s">
        <v>197</v>
      </c>
      <c r="D57" s="222"/>
      <c r="E57" s="222"/>
      <c r="F57" s="222"/>
      <c r="G57" s="234">
        <f>SUM(G54:G55)</f>
        <v>0</v>
      </c>
    </row>
    <row r="58" spans="1:18" s="190" customFormat="1" ht="12" thickBot="1" x14ac:dyDescent="0.25">
      <c r="G58" s="256"/>
    </row>
    <row r="59" spans="1:18" s="190" customFormat="1" ht="11.25" x14ac:dyDescent="0.2">
      <c r="A59" s="185" t="s">
        <v>198</v>
      </c>
      <c r="B59" s="187"/>
      <c r="C59" s="92" t="s">
        <v>304</v>
      </c>
      <c r="D59" s="187" t="s">
        <v>238</v>
      </c>
      <c r="E59" s="187" t="s">
        <v>233</v>
      </c>
      <c r="F59" s="187" t="s">
        <v>234</v>
      </c>
      <c r="G59" s="188" t="s">
        <v>141</v>
      </c>
      <c r="H59" s="189" t="s">
        <v>305</v>
      </c>
    </row>
    <row r="60" spans="1:18" s="190" customFormat="1" ht="11.25" x14ac:dyDescent="0.2">
      <c r="A60" s="239" t="s">
        <v>336</v>
      </c>
      <c r="B60" s="240"/>
      <c r="C60" s="90"/>
      <c r="D60" s="241" t="str">
        <f>INDEX(Cutters[],MATCH(A60,Cutter_Type,0),3)</f>
        <v>HOURLY</v>
      </c>
      <c r="E60" s="210">
        <v>0</v>
      </c>
      <c r="F60" s="250">
        <f>INDEX(Cutters[],MATCH(A60,Cutter_Type,0),2)</f>
        <v>32876</v>
      </c>
      <c r="G60" s="242">
        <f>E60*F60</f>
        <v>0</v>
      </c>
      <c r="H60" s="243"/>
    </row>
    <row r="61" spans="1:18" s="190" customFormat="1" ht="11.25" x14ac:dyDescent="0.2">
      <c r="A61" s="239" t="s">
        <v>347</v>
      </c>
      <c r="B61" s="240"/>
      <c r="C61" s="91"/>
      <c r="D61" s="241" t="str">
        <f>INDEX(Cutters[],MATCH(A61,Cutter_Type,0),3)</f>
        <v>HOURLY</v>
      </c>
      <c r="E61" s="210">
        <v>0</v>
      </c>
      <c r="F61" s="250">
        <f>INDEX(Cutters[],MATCH(A61,Cutter_Type,0),2)</f>
        <v>7787</v>
      </c>
      <c r="G61" s="242">
        <f>E61*F61</f>
        <v>0</v>
      </c>
      <c r="H61" s="252"/>
    </row>
    <row r="62" spans="1:18" s="190" customFormat="1" ht="12" thickBot="1" x14ac:dyDescent="0.25">
      <c r="A62" s="245"/>
      <c r="C62" s="253"/>
      <c r="G62" s="254"/>
      <c r="H62" s="245"/>
    </row>
    <row r="63" spans="1:18" s="190" customFormat="1" ht="12" thickBot="1" x14ac:dyDescent="0.25">
      <c r="C63" s="221" t="s">
        <v>199</v>
      </c>
      <c r="D63" s="222"/>
      <c r="E63" s="222"/>
      <c r="F63" s="222"/>
      <c r="G63" s="234">
        <f>SUM(G60:G61)</f>
        <v>0</v>
      </c>
    </row>
    <row r="64" spans="1:18" s="190" customFormat="1" ht="12" thickBot="1" x14ac:dyDescent="0.25">
      <c r="F64" s="320"/>
    </row>
    <row r="65" spans="1:9" s="190" customFormat="1" ht="11.25" x14ac:dyDescent="0.2">
      <c r="A65" s="185" t="s">
        <v>203</v>
      </c>
      <c r="B65" s="186"/>
      <c r="C65" s="186"/>
      <c r="D65" s="187" t="s">
        <v>238</v>
      </c>
      <c r="E65" s="187" t="s">
        <v>233</v>
      </c>
      <c r="F65" s="319" t="s">
        <v>234</v>
      </c>
      <c r="G65" s="193" t="s">
        <v>141</v>
      </c>
      <c r="H65" s="194"/>
      <c r="I65" s="192"/>
    </row>
    <row r="66" spans="1:9" s="190" customFormat="1" ht="11.25" x14ac:dyDescent="0.2">
      <c r="A66" s="239" t="s">
        <v>115</v>
      </c>
      <c r="B66" s="240"/>
      <c r="C66" s="240"/>
      <c r="D66" s="241" t="str">
        <f>INDEX(Equipment[],MATCH(A66,Equip_List,0),3)</f>
        <v>HOURLY</v>
      </c>
      <c r="E66" s="210">
        <v>0</v>
      </c>
      <c r="F66" s="250">
        <f>INDEX(Equipment[],MATCH(A66,Equip_List,0),2)</f>
        <v>15</v>
      </c>
      <c r="G66" s="231">
        <f>E66*F66</f>
        <v>0</v>
      </c>
      <c r="H66" s="217"/>
      <c r="I66" s="244"/>
    </row>
    <row r="67" spans="1:9" s="190" customFormat="1" ht="11.25" x14ac:dyDescent="0.2">
      <c r="A67" s="239" t="s">
        <v>105</v>
      </c>
      <c r="B67" s="240"/>
      <c r="C67" s="240"/>
      <c r="D67" s="241" t="str">
        <f>INDEX(Equipment[],MATCH(A67,Equip_List,0),3)</f>
        <v>HOURLY</v>
      </c>
      <c r="E67" s="210">
        <v>0</v>
      </c>
      <c r="F67" s="250">
        <f>INDEX(Equipment[],MATCH(A67,Equip_List,0),2)</f>
        <v>13</v>
      </c>
      <c r="G67" s="231">
        <f>E67*F67</f>
        <v>0</v>
      </c>
      <c r="H67" s="217"/>
      <c r="I67" s="244"/>
    </row>
    <row r="68" spans="1:9" s="190" customFormat="1" ht="11.25" x14ac:dyDescent="0.2">
      <c r="A68" s="239" t="s">
        <v>80</v>
      </c>
      <c r="B68" s="240"/>
      <c r="C68" s="245"/>
      <c r="D68" s="241" t="str">
        <f>INDEX(Equipment[],MATCH(A68,Equip_List,0),3)</f>
        <v>HOURLY</v>
      </c>
      <c r="E68" s="210">
        <v>0</v>
      </c>
      <c r="F68" s="250">
        <f>INDEX(Equipment[],MATCH(A68,Equip_List,0),2)</f>
        <v>296</v>
      </c>
      <c r="G68" s="231">
        <f>E68*F68</f>
        <v>0</v>
      </c>
      <c r="H68" s="217"/>
      <c r="I68" s="244"/>
    </row>
    <row r="69" spans="1:9" s="190" customFormat="1" ht="12" thickBot="1" x14ac:dyDescent="0.25">
      <c r="A69" s="245"/>
      <c r="C69" s="253"/>
      <c r="G69" s="254"/>
    </row>
    <row r="70" spans="1:9" s="190" customFormat="1" ht="12" thickBot="1" x14ac:dyDescent="0.25">
      <c r="C70" s="221" t="s">
        <v>204</v>
      </c>
      <c r="D70" s="222"/>
      <c r="E70" s="222"/>
      <c r="F70" s="222"/>
      <c r="G70" s="234">
        <f>SUM(G66:G68)</f>
        <v>0</v>
      </c>
      <c r="H70" s="249"/>
    </row>
    <row r="71" spans="1:9" s="190" customFormat="1" ht="12" thickBot="1" x14ac:dyDescent="0.25">
      <c r="C71" s="226"/>
      <c r="D71" s="226"/>
      <c r="E71" s="226"/>
      <c r="F71" s="249"/>
      <c r="G71" s="249"/>
    </row>
    <row r="72" spans="1:9" s="190" customFormat="1" ht="11.25" x14ac:dyDescent="0.2">
      <c r="A72" s="185" t="s">
        <v>205</v>
      </c>
      <c r="B72" s="186"/>
      <c r="C72" s="257" t="s">
        <v>206</v>
      </c>
      <c r="D72" s="258"/>
      <c r="E72" s="186"/>
      <c r="F72" s="187" t="s">
        <v>207</v>
      </c>
      <c r="G72" s="193" t="s">
        <v>208</v>
      </c>
    </row>
    <row r="73" spans="1:9" s="190" customFormat="1" ht="11.25" x14ac:dyDescent="0.2">
      <c r="A73" s="239" t="s">
        <v>209</v>
      </c>
      <c r="B73" s="259"/>
      <c r="C73" s="260"/>
      <c r="D73" s="261"/>
      <c r="E73" s="262"/>
      <c r="F73" s="430"/>
      <c r="G73" s="263"/>
    </row>
    <row r="74" spans="1:9" s="190" customFormat="1" ht="12" thickBot="1" x14ac:dyDescent="0.25">
      <c r="C74" s="248"/>
      <c r="G74" s="256"/>
    </row>
    <row r="75" spans="1:9" s="190" customFormat="1" ht="12" thickBot="1" x14ac:dyDescent="0.25">
      <c r="C75" s="221" t="s">
        <v>210</v>
      </c>
      <c r="D75" s="222"/>
      <c r="E75" s="222"/>
      <c r="F75" s="222"/>
      <c r="G75" s="234">
        <f>SUM(G73:G73)</f>
        <v>0</v>
      </c>
    </row>
    <row r="76" spans="1:9" s="190" customFormat="1" ht="12" thickBot="1" x14ac:dyDescent="0.25"/>
    <row r="77" spans="1:9" s="190" customFormat="1" ht="11.25" x14ac:dyDescent="0.2">
      <c r="A77" s="185" t="s">
        <v>213</v>
      </c>
      <c r="B77" s="186"/>
      <c r="C77" s="257" t="s">
        <v>214</v>
      </c>
      <c r="D77" s="258"/>
      <c r="E77" s="186"/>
      <c r="F77" s="186"/>
      <c r="G77" s="264" t="s">
        <v>215</v>
      </c>
    </row>
    <row r="78" spans="1:9" s="190" customFormat="1" ht="11.25" x14ac:dyDescent="0.2">
      <c r="A78" s="239"/>
      <c r="B78" s="240"/>
      <c r="C78" s="428"/>
      <c r="D78" s="429"/>
      <c r="E78" s="326"/>
      <c r="F78" s="259"/>
      <c r="G78" s="263"/>
    </row>
    <row r="79" spans="1:9" s="190" customFormat="1" ht="11.25" x14ac:dyDescent="0.2">
      <c r="A79" s="239"/>
      <c r="B79" s="240"/>
      <c r="C79" s="265"/>
      <c r="D79" s="261"/>
      <c r="E79" s="326"/>
      <c r="F79" s="259"/>
      <c r="G79" s="263"/>
    </row>
    <row r="80" spans="1:9" s="190" customFormat="1" ht="11.25" x14ac:dyDescent="0.2">
      <c r="A80" s="239"/>
      <c r="B80" s="240"/>
      <c r="C80" s="265"/>
      <c r="D80" s="261"/>
      <c r="E80" s="326"/>
      <c r="F80" s="259"/>
      <c r="G80" s="263"/>
    </row>
    <row r="81" spans="1:7" s="190" customFormat="1" ht="12" thickBot="1" x14ac:dyDescent="0.25">
      <c r="G81" s="256"/>
    </row>
    <row r="82" spans="1:7" s="190" customFormat="1" ht="12" thickBot="1" x14ac:dyDescent="0.25">
      <c r="C82" s="221" t="s">
        <v>216</v>
      </c>
      <c r="D82" s="222"/>
      <c r="E82" s="222"/>
      <c r="F82" s="222"/>
      <c r="G82" s="266">
        <f>SUM(G78:G80)</f>
        <v>0</v>
      </c>
    </row>
    <row r="83" spans="1:7" s="190" customFormat="1" ht="12" thickBot="1" x14ac:dyDescent="0.25">
      <c r="G83" s="244"/>
    </row>
    <row r="84" spans="1:7" s="190" customFormat="1" ht="11.25" x14ac:dyDescent="0.2">
      <c r="A84" s="185" t="s">
        <v>323</v>
      </c>
      <c r="B84" s="186"/>
      <c r="C84" s="257" t="s">
        <v>217</v>
      </c>
      <c r="D84" s="258"/>
      <c r="E84" s="257" t="s">
        <v>218</v>
      </c>
      <c r="F84" s="258"/>
      <c r="G84" s="193" t="s">
        <v>215</v>
      </c>
    </row>
    <row r="85" spans="1:7" s="190" customFormat="1" ht="11.25" x14ac:dyDescent="0.2">
      <c r="A85" s="239"/>
      <c r="B85" s="259"/>
      <c r="C85" s="426"/>
      <c r="D85" s="427"/>
      <c r="E85" s="267"/>
      <c r="F85" s="268"/>
      <c r="G85" s="263"/>
    </row>
    <row r="86" spans="1:7" s="190" customFormat="1" ht="11.25" x14ac:dyDescent="0.2">
      <c r="A86" s="239"/>
      <c r="B86" s="259"/>
      <c r="C86" s="265"/>
      <c r="D86" s="261"/>
      <c r="E86" s="267"/>
      <c r="F86" s="268"/>
      <c r="G86" s="263"/>
    </row>
    <row r="87" spans="1:7" s="190" customFormat="1" ht="11.25" x14ac:dyDescent="0.2">
      <c r="A87" s="239"/>
      <c r="B87" s="259"/>
      <c r="C87" s="265"/>
      <c r="D87" s="261"/>
      <c r="E87" s="267"/>
      <c r="F87" s="268"/>
      <c r="G87" s="263"/>
    </row>
    <row r="88" spans="1:7" s="190" customFormat="1" ht="12" thickBot="1" x14ac:dyDescent="0.25">
      <c r="G88" s="256"/>
    </row>
    <row r="89" spans="1:7" s="190" customFormat="1" ht="12" thickBot="1" x14ac:dyDescent="0.25">
      <c r="C89" s="221" t="s">
        <v>219</v>
      </c>
      <c r="D89" s="222"/>
      <c r="E89" s="222"/>
      <c r="F89" s="222"/>
      <c r="G89" s="234">
        <f>SUM(G85:G87)</f>
        <v>0</v>
      </c>
    </row>
    <row r="90" spans="1:7" s="190" customFormat="1" ht="12" thickBot="1" x14ac:dyDescent="0.25">
      <c r="B90" s="305"/>
      <c r="C90" s="226"/>
      <c r="D90" s="226"/>
      <c r="E90" s="322"/>
      <c r="F90" s="226"/>
      <c r="G90" s="249"/>
    </row>
    <row r="91" spans="1:7" s="190" customFormat="1" ht="11.25" x14ac:dyDescent="0.2">
      <c r="A91" s="424" t="s">
        <v>321</v>
      </c>
      <c r="B91" s="186"/>
      <c r="C91" s="257" t="s">
        <v>214</v>
      </c>
      <c r="D91" s="258"/>
      <c r="E91" s="321"/>
      <c r="F91" s="186"/>
      <c r="G91" s="264" t="s">
        <v>215</v>
      </c>
    </row>
    <row r="92" spans="1:7" s="190" customFormat="1" ht="11.25" x14ac:dyDescent="0.2">
      <c r="A92" s="308"/>
      <c r="B92" s="304"/>
      <c r="C92" s="428"/>
      <c r="D92" s="429"/>
      <c r="E92" s="323"/>
      <c r="F92" s="259"/>
      <c r="G92" s="263"/>
    </row>
    <row r="93" spans="1:7" s="190" customFormat="1" ht="11.25" x14ac:dyDescent="0.2">
      <c r="A93" s="307"/>
      <c r="B93" s="240"/>
      <c r="C93" s="428"/>
      <c r="D93" s="429"/>
      <c r="E93" s="323"/>
      <c r="F93" s="259"/>
      <c r="G93" s="263"/>
    </row>
    <row r="94" spans="1:7" s="190" customFormat="1" ht="11.25" x14ac:dyDescent="0.2">
      <c r="A94" s="306"/>
      <c r="B94" s="240"/>
      <c r="C94" s="428"/>
      <c r="D94" s="429"/>
      <c r="E94" s="323"/>
      <c r="F94" s="259"/>
      <c r="G94" s="263"/>
    </row>
    <row r="95" spans="1:7" s="190" customFormat="1" ht="12" thickBot="1" x14ac:dyDescent="0.25">
      <c r="A95" s="194"/>
      <c r="G95" s="256"/>
    </row>
    <row r="96" spans="1:7" s="190" customFormat="1" ht="12" thickBot="1" x14ac:dyDescent="0.25">
      <c r="A96" s="194"/>
      <c r="C96" s="221" t="s">
        <v>220</v>
      </c>
      <c r="D96" s="222"/>
      <c r="E96" s="222"/>
      <c r="F96" s="222"/>
      <c r="G96" s="266">
        <f>SUM(G92:G94)</f>
        <v>0</v>
      </c>
    </row>
    <row r="97" spans="1:17" s="190" customFormat="1" ht="12" thickBot="1" x14ac:dyDescent="0.25">
      <c r="A97" s="194"/>
      <c r="C97" s="226"/>
      <c r="D97" s="226"/>
      <c r="E97" s="226"/>
      <c r="F97" s="226"/>
      <c r="G97" s="270"/>
    </row>
    <row r="98" spans="1:17" s="190" customFormat="1" ht="11.25" x14ac:dyDescent="0.2">
      <c r="A98" s="425" t="s">
        <v>322</v>
      </c>
      <c r="B98" s="186"/>
      <c r="C98" s="257" t="s">
        <v>214</v>
      </c>
      <c r="D98" s="258"/>
      <c r="E98" s="269"/>
      <c r="F98" s="269"/>
      <c r="G98" s="264" t="s">
        <v>215</v>
      </c>
    </row>
    <row r="99" spans="1:17" s="190" customFormat="1" ht="11.25" x14ac:dyDescent="0.2">
      <c r="A99" s="239"/>
      <c r="B99" s="240"/>
      <c r="C99" s="428"/>
      <c r="D99" s="429"/>
      <c r="E99" s="326"/>
      <c r="F99" s="259"/>
      <c r="G99" s="263"/>
    </row>
    <row r="100" spans="1:17" s="190" customFormat="1" ht="11.25" x14ac:dyDescent="0.2">
      <c r="A100" s="239"/>
      <c r="B100" s="240"/>
      <c r="C100" s="428"/>
      <c r="D100" s="429"/>
      <c r="E100" s="326"/>
      <c r="F100" s="259"/>
      <c r="G100" s="263"/>
    </row>
    <row r="101" spans="1:17" s="190" customFormat="1" ht="11.25" x14ac:dyDescent="0.2">
      <c r="A101" s="239"/>
      <c r="B101" s="245"/>
      <c r="C101" s="428"/>
      <c r="D101" s="429"/>
      <c r="E101" s="326"/>
      <c r="F101" s="327"/>
      <c r="G101" s="271"/>
    </row>
    <row r="102" spans="1:17" s="190" customFormat="1" ht="12" thickBot="1" x14ac:dyDescent="0.25">
      <c r="B102" s="245"/>
      <c r="F102" s="248"/>
      <c r="G102" s="272"/>
    </row>
    <row r="103" spans="1:17" s="190" customFormat="1" ht="12" thickBot="1" x14ac:dyDescent="0.25">
      <c r="C103" s="221" t="s">
        <v>221</v>
      </c>
      <c r="D103" s="222"/>
      <c r="E103" s="222"/>
      <c r="F103" s="222"/>
      <c r="G103" s="266">
        <f>SUM(G99:G101)</f>
        <v>0</v>
      </c>
    </row>
    <row r="104" spans="1:17" s="190" customFormat="1" ht="12" thickBot="1" x14ac:dyDescent="0.25">
      <c r="G104" s="244"/>
    </row>
    <row r="105" spans="1:17" s="190" customFormat="1" ht="11.25" x14ac:dyDescent="0.2">
      <c r="A105" s="185" t="s">
        <v>222</v>
      </c>
      <c r="B105" s="273"/>
      <c r="C105" s="257" t="s">
        <v>214</v>
      </c>
      <c r="D105" s="258"/>
      <c r="E105" s="269"/>
      <c r="F105" s="269"/>
      <c r="G105" s="264" t="s">
        <v>215</v>
      </c>
    </row>
    <row r="106" spans="1:17" s="190" customFormat="1" ht="11.25" x14ac:dyDescent="0.2">
      <c r="A106" s="239"/>
      <c r="B106" s="240"/>
      <c r="C106" s="428"/>
      <c r="D106" s="429"/>
      <c r="E106" s="326"/>
      <c r="F106" s="259"/>
      <c r="G106" s="263"/>
    </row>
    <row r="107" spans="1:17" s="190" customFormat="1" ht="11.25" x14ac:dyDescent="0.2">
      <c r="A107" s="239"/>
      <c r="B107" s="240"/>
      <c r="C107" s="428"/>
      <c r="D107" s="429"/>
      <c r="E107" s="326"/>
      <c r="F107" s="259"/>
      <c r="G107" s="263"/>
    </row>
    <row r="108" spans="1:17" s="190" customFormat="1" ht="11.25" x14ac:dyDescent="0.2">
      <c r="A108" s="239"/>
      <c r="B108" s="240"/>
      <c r="C108" s="428"/>
      <c r="D108" s="429"/>
      <c r="E108" s="326"/>
      <c r="F108" s="259"/>
      <c r="G108" s="271"/>
    </row>
    <row r="109" spans="1:17" s="190" customFormat="1" ht="12" thickBot="1" x14ac:dyDescent="0.25">
      <c r="C109" s="226"/>
      <c r="D109" s="226"/>
      <c r="E109" s="226"/>
      <c r="F109" s="226"/>
      <c r="G109" s="275"/>
    </row>
    <row r="110" spans="1:17" s="190" customFormat="1" ht="13.5" thickBot="1" x14ac:dyDescent="0.25">
      <c r="C110" s="221" t="s">
        <v>223</v>
      </c>
      <c r="D110" s="222"/>
      <c r="E110" s="222"/>
      <c r="F110" s="222"/>
      <c r="G110" s="266">
        <f>SUM(G106:G108)</f>
        <v>0</v>
      </c>
      <c r="K110" s="198"/>
      <c r="L110" s="198"/>
      <c r="M110" s="198"/>
      <c r="N110" s="198"/>
      <c r="O110" s="198"/>
      <c r="P110" s="198"/>
      <c r="Q110" s="198"/>
    </row>
    <row r="111" spans="1:17" s="198" customFormat="1" ht="13.5" thickBot="1" x14ac:dyDescent="0.25">
      <c r="B111" s="276"/>
      <c r="E111" s="277"/>
      <c r="G111" s="277"/>
      <c r="K111" s="190"/>
      <c r="L111" s="190"/>
      <c r="M111" s="190"/>
      <c r="N111" s="190"/>
      <c r="O111" s="190"/>
      <c r="P111" s="190"/>
      <c r="Q111" s="190"/>
    </row>
    <row r="112" spans="1:17" s="190" customFormat="1" ht="11.25" x14ac:dyDescent="0.2">
      <c r="A112" s="185" t="s">
        <v>224</v>
      </c>
      <c r="B112" s="186"/>
      <c r="C112" s="257" t="s">
        <v>214</v>
      </c>
      <c r="D112" s="258"/>
      <c r="E112" s="269"/>
      <c r="F112" s="269"/>
      <c r="G112" s="264" t="s">
        <v>215</v>
      </c>
    </row>
    <row r="113" spans="1:17" s="190" customFormat="1" ht="11.25" x14ac:dyDescent="0.2">
      <c r="A113" s="239"/>
      <c r="B113" s="240"/>
      <c r="C113" s="428"/>
      <c r="D113" s="429"/>
      <c r="E113" s="326"/>
      <c r="F113" s="259"/>
      <c r="G113" s="263"/>
    </row>
    <row r="114" spans="1:17" s="190" customFormat="1" ht="11.25" x14ac:dyDescent="0.2">
      <c r="A114" s="239"/>
      <c r="B114" s="240"/>
      <c r="C114" s="428"/>
      <c r="D114" s="429"/>
      <c r="E114" s="326"/>
      <c r="F114" s="259"/>
      <c r="G114" s="263"/>
    </row>
    <row r="115" spans="1:17" s="190" customFormat="1" x14ac:dyDescent="0.2">
      <c r="A115" s="239"/>
      <c r="B115" s="240"/>
      <c r="C115" s="428"/>
      <c r="D115" s="429"/>
      <c r="E115" s="326"/>
      <c r="F115" s="259"/>
      <c r="G115" s="263"/>
      <c r="I115"/>
      <c r="J115"/>
      <c r="K115"/>
    </row>
    <row r="116" spans="1:17" s="190" customFormat="1" ht="13.5" thickBot="1" x14ac:dyDescent="0.25">
      <c r="D116" s="248"/>
      <c r="G116" s="256"/>
      <c r="I116"/>
      <c r="J116"/>
      <c r="K116"/>
    </row>
    <row r="117" spans="1:17" s="190" customFormat="1" ht="13.5" thickBot="1" x14ac:dyDescent="0.25">
      <c r="C117" s="221" t="s">
        <v>225</v>
      </c>
      <c r="D117" s="222"/>
      <c r="E117" s="222"/>
      <c r="F117" s="222"/>
      <c r="G117" s="266">
        <f>SUM(G113:G115)</f>
        <v>0</v>
      </c>
      <c r="I117"/>
      <c r="J117"/>
      <c r="K117"/>
    </row>
    <row r="118" spans="1:17" s="190" customFormat="1" ht="13.5" thickBot="1" x14ac:dyDescent="0.25">
      <c r="G118" s="244"/>
      <c r="I118"/>
      <c r="J118"/>
      <c r="K118"/>
    </row>
    <row r="119" spans="1:17" s="190" customFormat="1" x14ac:dyDescent="0.2">
      <c r="A119" s="185" t="s">
        <v>226</v>
      </c>
      <c r="B119" s="186"/>
      <c r="C119" s="257" t="s">
        <v>227</v>
      </c>
      <c r="D119" s="257"/>
      <c r="E119" s="328"/>
      <c r="F119" s="274"/>
      <c r="G119" s="264" t="s">
        <v>215</v>
      </c>
      <c r="I119"/>
      <c r="J119"/>
      <c r="K119"/>
    </row>
    <row r="120" spans="1:17" s="190" customFormat="1" x14ac:dyDescent="0.2">
      <c r="A120" s="239"/>
      <c r="B120" s="240"/>
      <c r="C120" s="428"/>
      <c r="D120" s="429"/>
      <c r="E120" s="325"/>
      <c r="F120" s="324"/>
      <c r="G120" s="263"/>
      <c r="I120"/>
      <c r="J120"/>
      <c r="K120"/>
    </row>
    <row r="121" spans="1:17" s="190" customFormat="1" x14ac:dyDescent="0.2">
      <c r="A121" s="239"/>
      <c r="B121" s="240"/>
      <c r="C121" s="428"/>
      <c r="D121" s="429"/>
      <c r="E121" s="325"/>
      <c r="F121" s="324"/>
      <c r="G121" s="263"/>
      <c r="I121"/>
      <c r="J121"/>
      <c r="K121"/>
    </row>
    <row r="122" spans="1:17" s="190" customFormat="1" ht="11.25" x14ac:dyDescent="0.2">
      <c r="A122" s="239"/>
      <c r="B122" s="240"/>
      <c r="C122" s="428"/>
      <c r="D122" s="429"/>
      <c r="E122" s="325"/>
      <c r="F122" s="324"/>
      <c r="G122" s="271"/>
    </row>
    <row r="123" spans="1:17" s="190" customFormat="1" ht="13.5" thickBot="1" x14ac:dyDescent="0.25">
      <c r="G123" s="272"/>
      <c r="K123" s="198"/>
      <c r="L123" s="198"/>
      <c r="M123" s="198"/>
      <c r="N123" s="198"/>
      <c r="O123" s="198"/>
      <c r="P123" s="198"/>
      <c r="Q123" s="198"/>
    </row>
    <row r="124" spans="1:17" s="198" customFormat="1" ht="13.5" thickBot="1" x14ac:dyDescent="0.25">
      <c r="A124" s="190"/>
      <c r="B124" s="190"/>
      <c r="C124" s="221" t="s">
        <v>228</v>
      </c>
      <c r="D124" s="222"/>
      <c r="E124" s="222"/>
      <c r="F124" s="222"/>
      <c r="G124" s="266">
        <f>SUM(G120:G122)</f>
        <v>0</v>
      </c>
      <c r="H124" s="278" t="s">
        <v>298</v>
      </c>
      <c r="I124" s="279"/>
    </row>
    <row r="125" spans="1:17" s="198" customFormat="1" ht="13.5" thickBot="1" x14ac:dyDescent="0.25">
      <c r="A125" s="276"/>
      <c r="B125" s="276"/>
      <c r="C125" s="277"/>
      <c r="H125" s="285">
        <f ca="1">NOW()</f>
        <v>45048.44266724537</v>
      </c>
      <c r="I125" s="279"/>
    </row>
    <row r="126" spans="1:17" s="198" customFormat="1" ht="13.5" customHeight="1" thickBot="1" x14ac:dyDescent="0.25">
      <c r="A126" s="276"/>
      <c r="B126" s="280" t="s">
        <v>229</v>
      </c>
      <c r="C126" s="281"/>
      <c r="D126" s="282"/>
      <c r="E126" s="283"/>
      <c r="F126" s="283"/>
      <c r="G126" s="284">
        <f>I38+G57+G63+G51+G70+G75+G45+G82+G89+G96+G103+G110+G117+G124</f>
        <v>0</v>
      </c>
      <c r="H126" s="197"/>
      <c r="K126" s="286"/>
      <c r="L126" s="286"/>
      <c r="M126" s="286"/>
      <c r="N126" s="286"/>
      <c r="O126" s="286"/>
      <c r="P126" s="286"/>
      <c r="Q126" s="286"/>
    </row>
    <row r="127" spans="1:17" s="286" customFormat="1" ht="23.25" x14ac:dyDescent="0.2">
      <c r="A127" s="198"/>
      <c r="B127" s="276"/>
      <c r="C127" s="198"/>
      <c r="D127" s="198"/>
      <c r="E127" s="277"/>
      <c r="F127" s="198"/>
      <c r="G127" s="277"/>
      <c r="H127" s="290"/>
      <c r="I127" s="289"/>
      <c r="K127" s="198"/>
      <c r="L127" s="198"/>
      <c r="M127" s="198"/>
      <c r="N127" s="198"/>
      <c r="O127" s="198"/>
      <c r="P127" s="198"/>
      <c r="Q127" s="198"/>
    </row>
    <row r="128" spans="1:17" s="198" customFormat="1" ht="12" customHeight="1" x14ac:dyDescent="0.2">
      <c r="A128" s="287" t="s">
        <v>230</v>
      </c>
      <c r="B128" s="287"/>
      <c r="C128" s="288"/>
      <c r="D128" s="289"/>
      <c r="E128" s="288"/>
      <c r="F128" s="289"/>
      <c r="G128" s="288"/>
      <c r="H128" s="197"/>
    </row>
    <row r="129" customFormat="1" x14ac:dyDescent="0.2"/>
    <row r="130" customFormat="1" x14ac:dyDescent="0.2"/>
    <row r="131" customFormat="1" x14ac:dyDescent="0.2"/>
    <row r="132" customFormat="1" x14ac:dyDescent="0.2"/>
    <row r="133" customFormat="1" x14ac:dyDescent="0.2"/>
    <row r="134" customFormat="1" x14ac:dyDescent="0.2"/>
    <row r="135" customFormat="1" x14ac:dyDescent="0.2"/>
    <row r="136" customFormat="1" x14ac:dyDescent="0.2"/>
    <row r="137" customFormat="1" x14ac:dyDescent="0.2"/>
    <row r="138" customFormat="1" x14ac:dyDescent="0.2"/>
    <row r="139" customFormat="1" x14ac:dyDescent="0.2"/>
    <row r="140" customFormat="1" x14ac:dyDescent="0.2"/>
    <row r="141" customFormat="1" x14ac:dyDescent="0.2"/>
    <row r="142" customFormat="1" x14ac:dyDescent="0.2"/>
    <row r="143" customFormat="1" x14ac:dyDescent="0.2"/>
    <row r="144" customFormat="1" x14ac:dyDescent="0.2"/>
    <row r="145" customFormat="1" x14ac:dyDescent="0.2"/>
    <row r="146" customFormat="1" x14ac:dyDescent="0.2"/>
    <row r="147" customFormat="1" x14ac:dyDescent="0.2"/>
    <row r="148" customFormat="1" x14ac:dyDescent="0.2"/>
    <row r="149" customFormat="1" x14ac:dyDescent="0.2"/>
    <row r="150" customFormat="1" x14ac:dyDescent="0.2"/>
    <row r="151" customFormat="1" x14ac:dyDescent="0.2"/>
    <row r="152" customFormat="1" x14ac:dyDescent="0.2"/>
    <row r="153" customFormat="1" x14ac:dyDescent="0.2"/>
    <row r="154" customFormat="1" x14ac:dyDescent="0.2"/>
    <row r="155" customFormat="1" x14ac:dyDescent="0.2"/>
    <row r="156" customFormat="1" x14ac:dyDescent="0.2"/>
    <row r="157" customFormat="1" x14ac:dyDescent="0.2"/>
    <row r="158" customFormat="1" x14ac:dyDescent="0.2"/>
    <row r="159" customFormat="1" x14ac:dyDescent="0.2"/>
    <row r="160" customFormat="1" x14ac:dyDescent="0.2"/>
    <row r="161" customFormat="1" x14ac:dyDescent="0.2"/>
    <row r="162" customFormat="1" x14ac:dyDescent="0.2"/>
    <row r="163" customFormat="1" x14ac:dyDescent="0.2"/>
    <row r="164" customFormat="1" x14ac:dyDescent="0.2"/>
    <row r="165" customFormat="1" x14ac:dyDescent="0.2"/>
    <row r="166" customFormat="1" x14ac:dyDescent="0.2"/>
    <row r="167" customFormat="1" x14ac:dyDescent="0.2"/>
    <row r="168" customFormat="1" x14ac:dyDescent="0.2"/>
    <row r="169" customFormat="1" x14ac:dyDescent="0.2"/>
    <row r="170" customFormat="1" x14ac:dyDescent="0.2"/>
    <row r="171" customFormat="1" x14ac:dyDescent="0.2"/>
    <row r="172" customFormat="1" x14ac:dyDescent="0.2"/>
    <row r="173" customFormat="1" x14ac:dyDescent="0.2"/>
    <row r="174" customFormat="1" x14ac:dyDescent="0.2"/>
    <row r="175" customFormat="1" x14ac:dyDescent="0.2"/>
    <row r="176" customFormat="1" x14ac:dyDescent="0.2"/>
    <row r="177" customFormat="1" x14ac:dyDescent="0.2"/>
    <row r="178" customFormat="1" x14ac:dyDescent="0.2"/>
    <row r="179" customFormat="1" x14ac:dyDescent="0.2"/>
    <row r="180" customFormat="1" x14ac:dyDescent="0.2"/>
    <row r="181" customFormat="1" x14ac:dyDescent="0.2"/>
    <row r="182" customFormat="1" x14ac:dyDescent="0.2"/>
    <row r="183" customFormat="1" ht="11.25" customHeight="1" x14ac:dyDescent="0.2"/>
    <row r="184" customFormat="1" x14ac:dyDescent="0.2"/>
    <row r="185" customFormat="1" x14ac:dyDescent="0.2"/>
    <row r="186" customFormat="1" x14ac:dyDescent="0.2"/>
    <row r="187" customFormat="1" x14ac:dyDescent="0.2"/>
    <row r="188" customFormat="1" x14ac:dyDescent="0.2"/>
    <row r="189" customFormat="1" x14ac:dyDescent="0.2"/>
    <row r="190" customFormat="1" x14ac:dyDescent="0.2"/>
    <row r="191" customFormat="1" x14ac:dyDescent="0.2"/>
    <row r="192" customFormat="1" x14ac:dyDescent="0.2"/>
    <row r="193" customFormat="1" x14ac:dyDescent="0.2"/>
    <row r="194" customFormat="1" x14ac:dyDescent="0.2"/>
    <row r="195" customFormat="1" x14ac:dyDescent="0.2"/>
    <row r="196" customFormat="1" x14ac:dyDescent="0.2"/>
    <row r="197" customFormat="1" x14ac:dyDescent="0.2"/>
    <row r="198" customFormat="1" x14ac:dyDescent="0.2"/>
    <row r="199" customFormat="1" x14ac:dyDescent="0.2"/>
    <row r="200" customFormat="1" x14ac:dyDescent="0.2"/>
    <row r="201" customFormat="1" x14ac:dyDescent="0.2"/>
    <row r="202" customFormat="1" x14ac:dyDescent="0.2"/>
    <row r="203" customFormat="1" x14ac:dyDescent="0.2"/>
    <row r="204" customFormat="1" x14ac:dyDescent="0.2"/>
    <row r="205" customFormat="1" x14ac:dyDescent="0.2"/>
    <row r="206" customFormat="1" x14ac:dyDescent="0.2"/>
    <row r="207" customFormat="1" x14ac:dyDescent="0.2"/>
    <row r="208" customFormat="1" x14ac:dyDescent="0.2"/>
    <row r="209" customFormat="1" x14ac:dyDescent="0.2"/>
    <row r="210" customFormat="1" x14ac:dyDescent="0.2"/>
    <row r="211" customFormat="1" x14ac:dyDescent="0.2"/>
    <row r="212" customFormat="1" x14ac:dyDescent="0.2"/>
    <row r="213" customFormat="1" x14ac:dyDescent="0.2"/>
    <row r="214" customFormat="1" x14ac:dyDescent="0.2"/>
    <row r="215" customFormat="1" x14ac:dyDescent="0.2"/>
    <row r="216" customFormat="1" x14ac:dyDescent="0.2"/>
    <row r="217" customFormat="1" x14ac:dyDescent="0.2"/>
    <row r="218" customFormat="1" x14ac:dyDescent="0.2"/>
    <row r="219" customFormat="1" x14ac:dyDescent="0.2"/>
    <row r="220" customFormat="1" x14ac:dyDescent="0.2"/>
    <row r="221" customFormat="1" x14ac:dyDescent="0.2"/>
    <row r="222" customFormat="1" x14ac:dyDescent="0.2"/>
    <row r="223" customFormat="1" x14ac:dyDescent="0.2"/>
    <row r="224" customFormat="1" x14ac:dyDescent="0.2"/>
    <row r="225" customFormat="1" x14ac:dyDescent="0.2"/>
    <row r="226" customFormat="1" x14ac:dyDescent="0.2"/>
    <row r="227" customFormat="1" x14ac:dyDescent="0.2"/>
    <row r="228" customFormat="1" x14ac:dyDescent="0.2"/>
    <row r="229" customFormat="1" x14ac:dyDescent="0.2"/>
    <row r="230" customFormat="1" x14ac:dyDescent="0.2"/>
    <row r="231" customFormat="1" x14ac:dyDescent="0.2"/>
    <row r="232" customFormat="1" x14ac:dyDescent="0.2"/>
    <row r="233" customFormat="1" x14ac:dyDescent="0.2"/>
    <row r="234" customFormat="1" x14ac:dyDescent="0.2"/>
    <row r="235" customFormat="1" x14ac:dyDescent="0.2"/>
    <row r="236" customFormat="1" x14ac:dyDescent="0.2"/>
    <row r="237" customFormat="1" x14ac:dyDescent="0.2"/>
    <row r="238" customFormat="1" x14ac:dyDescent="0.2"/>
    <row r="239" customFormat="1" x14ac:dyDescent="0.2"/>
    <row r="240" customFormat="1" x14ac:dyDescent="0.2"/>
    <row r="241" customFormat="1" x14ac:dyDescent="0.2"/>
    <row r="242" customFormat="1" x14ac:dyDescent="0.2"/>
    <row r="243" customFormat="1" x14ac:dyDescent="0.2"/>
    <row r="244" customFormat="1" x14ac:dyDescent="0.2"/>
    <row r="245" customFormat="1" x14ac:dyDescent="0.2"/>
    <row r="246" customFormat="1" x14ac:dyDescent="0.2"/>
    <row r="247" customFormat="1" x14ac:dyDescent="0.2"/>
    <row r="248" customFormat="1" x14ac:dyDescent="0.2"/>
    <row r="249" customFormat="1" x14ac:dyDescent="0.2"/>
    <row r="250" customFormat="1" x14ac:dyDescent="0.2"/>
    <row r="251" customFormat="1" x14ac:dyDescent="0.2"/>
    <row r="252" customFormat="1" x14ac:dyDescent="0.2"/>
    <row r="253" customFormat="1" x14ac:dyDescent="0.2"/>
    <row r="254" customFormat="1" x14ac:dyDescent="0.2"/>
    <row r="255" customFormat="1" x14ac:dyDescent="0.2"/>
    <row r="256" customFormat="1" x14ac:dyDescent="0.2"/>
    <row r="257" customFormat="1" x14ac:dyDescent="0.2"/>
    <row r="258" customFormat="1" x14ac:dyDescent="0.2"/>
    <row r="259" customFormat="1" x14ac:dyDescent="0.2"/>
    <row r="260" customFormat="1" x14ac:dyDescent="0.2"/>
    <row r="261" customFormat="1" x14ac:dyDescent="0.2"/>
    <row r="262" customFormat="1" x14ac:dyDescent="0.2"/>
    <row r="263" customFormat="1" x14ac:dyDescent="0.2"/>
    <row r="264" customFormat="1" x14ac:dyDescent="0.2"/>
    <row r="265" customFormat="1" x14ac:dyDescent="0.2"/>
    <row r="266" customFormat="1" x14ac:dyDescent="0.2"/>
    <row r="267" customFormat="1" x14ac:dyDescent="0.2"/>
    <row r="268" customFormat="1" x14ac:dyDescent="0.2"/>
    <row r="269" customFormat="1" x14ac:dyDescent="0.2"/>
    <row r="270" customFormat="1" x14ac:dyDescent="0.2"/>
    <row r="271" customFormat="1" x14ac:dyDescent="0.2"/>
    <row r="272" customFormat="1" x14ac:dyDescent="0.2"/>
    <row r="273" customFormat="1" x14ac:dyDescent="0.2"/>
    <row r="274" customFormat="1" x14ac:dyDescent="0.2"/>
    <row r="275" customFormat="1" x14ac:dyDescent="0.2"/>
    <row r="276" customFormat="1" x14ac:dyDescent="0.2"/>
    <row r="277" customFormat="1" x14ac:dyDescent="0.2"/>
    <row r="278" customFormat="1" x14ac:dyDescent="0.2"/>
    <row r="279" customFormat="1" x14ac:dyDescent="0.2"/>
    <row r="280" customFormat="1" x14ac:dyDescent="0.2"/>
    <row r="281" customFormat="1" x14ac:dyDescent="0.2"/>
    <row r="282" customFormat="1" x14ac:dyDescent="0.2"/>
    <row r="283" customFormat="1" x14ac:dyDescent="0.2"/>
    <row r="284" customFormat="1" x14ac:dyDescent="0.2"/>
    <row r="285" customFormat="1" x14ac:dyDescent="0.2"/>
    <row r="286" customFormat="1" x14ac:dyDescent="0.2"/>
    <row r="287" customFormat="1" x14ac:dyDescent="0.2"/>
    <row r="288" customFormat="1" x14ac:dyDescent="0.2"/>
    <row r="289" customFormat="1" x14ac:dyDescent="0.2"/>
    <row r="290" customFormat="1" x14ac:dyDescent="0.2"/>
    <row r="291" customFormat="1" x14ac:dyDescent="0.2"/>
    <row r="292" customFormat="1" x14ac:dyDescent="0.2"/>
    <row r="293" customFormat="1" x14ac:dyDescent="0.2"/>
    <row r="294" customFormat="1" x14ac:dyDescent="0.2"/>
    <row r="295" customFormat="1" x14ac:dyDescent="0.2"/>
    <row r="296" customFormat="1" x14ac:dyDescent="0.2"/>
    <row r="297" customFormat="1" x14ac:dyDescent="0.2"/>
    <row r="298" customFormat="1" x14ac:dyDescent="0.2"/>
    <row r="299" customFormat="1" x14ac:dyDescent="0.2"/>
    <row r="300" customFormat="1" x14ac:dyDescent="0.2"/>
    <row r="301" customFormat="1" x14ac:dyDescent="0.2"/>
    <row r="302" customFormat="1" x14ac:dyDescent="0.2"/>
    <row r="303" customFormat="1" x14ac:dyDescent="0.2"/>
    <row r="304" customFormat="1" x14ac:dyDescent="0.2"/>
    <row r="305" customFormat="1" x14ac:dyDescent="0.2"/>
    <row r="306" customFormat="1" x14ac:dyDescent="0.2"/>
    <row r="307" customFormat="1" x14ac:dyDescent="0.2"/>
    <row r="308" customFormat="1" x14ac:dyDescent="0.2"/>
    <row r="309" customFormat="1" x14ac:dyDescent="0.2"/>
    <row r="310" customFormat="1" x14ac:dyDescent="0.2"/>
    <row r="311" customFormat="1" x14ac:dyDescent="0.2"/>
    <row r="312" customFormat="1" x14ac:dyDescent="0.2"/>
    <row r="313" customFormat="1" x14ac:dyDescent="0.2"/>
    <row r="314" customFormat="1" x14ac:dyDescent="0.2"/>
  </sheetData>
  <phoneticPr fontId="0" type="noConversion"/>
  <dataValidations count="9">
    <dataValidation type="list" allowBlank="1" showInputMessage="1" showErrorMessage="1" sqref="H48:H49 H60:H61 H54:H55" xr:uid="{59EBD764-55EA-40FC-9942-AD7F8BEC7345}">
      <formula1>"Yes, No"</formula1>
    </dataValidation>
    <dataValidation type="list" allowBlank="1" showInputMessage="1" showErrorMessage="1" sqref="C7:C36" xr:uid="{443D9015-9BA5-477F-A978-AB2E96603910}">
      <formula1>"A,R,C"</formula1>
    </dataValidation>
    <dataValidation type="list" allowBlank="1" showInputMessage="1" showErrorMessage="1" sqref="A41:A43" xr:uid="{C443DB4F-0A8D-471F-B85A-3089EEAD0D8A}">
      <formula1>Vehicle_Type</formula1>
    </dataValidation>
    <dataValidation type="list" allowBlank="1" showInputMessage="1" showErrorMessage="1" sqref="A48:A49" xr:uid="{BD1F6357-0F3F-40F2-9416-2A40DE6011F0}">
      <formula1>Air_Type</formula1>
    </dataValidation>
    <dataValidation type="list" allowBlank="1" showInputMessage="1" showErrorMessage="1" prompt="click on arrow for a drop down list" sqref="A54:A55" xr:uid="{BC1987CC-6505-4B88-83F3-2714D47568DF}">
      <formula1>Boat_Type</formula1>
    </dataValidation>
    <dataValidation type="list" allowBlank="1" showInputMessage="1" showErrorMessage="1" prompt="click on arrow for a drop down list" sqref="A60:A61" xr:uid="{19779D42-B9AC-4111-946F-3FA5DF26F5B4}">
      <formula1>Cutter_Type</formula1>
    </dataValidation>
    <dataValidation type="list" allowBlank="1" showInputMessage="1" showErrorMessage="1" prompt="click on arrow for a drop down list" sqref="A66:A68" xr:uid="{FC04E698-43DE-49C9-8590-2E7297196647}">
      <formula1>Equip_List</formula1>
    </dataValidation>
    <dataValidation type="list" allowBlank="1" showInputMessage="1" showErrorMessage="1" sqref="E7:E36" xr:uid="{40479019-5562-4314-A1AF-0AAADFD9B41A}">
      <formula1>Paygrade</formula1>
    </dataValidation>
    <dataValidation type="list" errorStyle="warning" allowBlank="1" showInputMessage="1" showErrorMessage="1" errorTitle="Warning" error="This Position is not part of the standard list Select Yes to continue." sqref="F7:F36" xr:uid="{CAA7F4C6-19EF-4F82-8E6B-BBD7C3A67111}">
      <formula1>Duty_List</formula1>
    </dataValidation>
  </dataValidations>
  <pageMargins left="0.7" right="0.7" top="0.75" bottom="0.75" header="0.3" footer="0.3"/>
  <pageSetup scale="74" fitToHeight="0" orientation="portrait" r:id="rId1"/>
  <headerFooter alignWithMargins="0"/>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pageSetUpPr fitToPage="1"/>
  </sheetPr>
  <dimension ref="A1:R314"/>
  <sheetViews>
    <sheetView showGridLines="0" zoomScaleNormal="100" workbookViewId="0"/>
  </sheetViews>
  <sheetFormatPr defaultColWidth="9.140625" defaultRowHeight="12.75" x14ac:dyDescent="0.2"/>
  <cols>
    <col min="1" max="1" width="24.7109375" style="6" customWidth="1"/>
    <col min="2" max="2" width="15.28515625" style="5" bestFit="1" customWidth="1"/>
    <col min="3" max="3" width="8" style="6" customWidth="1"/>
    <col min="4" max="4" width="16.28515625" style="6" customWidth="1"/>
    <col min="5" max="5" width="8.7109375" style="6" bestFit="1" customWidth="1"/>
    <col min="6" max="6" width="12.7109375" style="6" customWidth="1"/>
    <col min="7" max="7" width="12" style="6" customWidth="1"/>
    <col min="8" max="8" width="12.7109375" style="6" customWidth="1"/>
    <col min="9" max="9" width="12.7109375" style="5" customWidth="1"/>
    <col min="10" max="16384" width="9.140625" style="5"/>
  </cols>
  <sheetData>
    <row r="1" spans="1:10" x14ac:dyDescent="0.2">
      <c r="A1" s="72" t="s">
        <v>119</v>
      </c>
      <c r="B1" s="85" t="str">
        <f>'Daily Summary'!J2</f>
        <v>UCGPXXXXXX</v>
      </c>
      <c r="D1" s="5"/>
      <c r="F1" s="12" t="s">
        <v>259</v>
      </c>
      <c r="G1" s="87" t="str">
        <f>'Daily Summary'!A1</f>
        <v>F/V StillaFloat</v>
      </c>
    </row>
    <row r="2" spans="1:10" x14ac:dyDescent="0.2">
      <c r="A2" s="30"/>
      <c r="B2" s="30"/>
      <c r="C2" s="30"/>
      <c r="D2" s="5"/>
      <c r="E2" s="30"/>
      <c r="F2" s="5"/>
      <c r="G2" s="30"/>
      <c r="H2" s="5"/>
    </row>
    <row r="3" spans="1:10" x14ac:dyDescent="0.2">
      <c r="A3" s="30"/>
      <c r="B3" s="30"/>
      <c r="C3" s="30"/>
      <c r="D3" s="5"/>
      <c r="E3" s="30"/>
      <c r="F3" s="5"/>
      <c r="G3" s="30"/>
      <c r="H3" s="5"/>
    </row>
    <row r="4" spans="1:10" ht="13.5" thickBot="1" x14ac:dyDescent="0.25">
      <c r="A4" s="12" t="s">
        <v>188</v>
      </c>
      <c r="B4" s="86">
        <f>'day13'!B4+1</f>
        <v>45213</v>
      </c>
      <c r="C4" s="30"/>
      <c r="D4" s="44"/>
      <c r="E4" s="44"/>
      <c r="F4" s="12" t="s">
        <v>311</v>
      </c>
      <c r="G4" s="70"/>
      <c r="H4" s="70"/>
      <c r="I4" s="74"/>
    </row>
    <row r="5" spans="1:10" ht="13.5" thickBot="1" x14ac:dyDescent="0.25">
      <c r="A5" s="12"/>
      <c r="B5" s="41"/>
      <c r="C5" s="30"/>
      <c r="D5" s="12"/>
      <c r="E5" s="12"/>
      <c r="F5" s="12"/>
      <c r="G5" s="40"/>
      <c r="H5" s="40"/>
      <c r="I5" s="40"/>
    </row>
    <row r="6" spans="1:10" s="190" customFormat="1" ht="11.25" x14ac:dyDescent="0.2">
      <c r="A6" s="185" t="s">
        <v>190</v>
      </c>
      <c r="B6" s="187" t="s">
        <v>236</v>
      </c>
      <c r="C6" s="187" t="s">
        <v>189</v>
      </c>
      <c r="D6" s="187" t="s">
        <v>191</v>
      </c>
      <c r="E6" s="187" t="s">
        <v>235</v>
      </c>
      <c r="F6" s="187" t="s">
        <v>192</v>
      </c>
      <c r="G6" s="187" t="s">
        <v>233</v>
      </c>
      <c r="H6" s="187" t="s">
        <v>234</v>
      </c>
      <c r="I6" s="264" t="s">
        <v>193</v>
      </c>
      <c r="J6" s="206"/>
    </row>
    <row r="7" spans="1:10" s="190" customFormat="1" ht="11.25" x14ac:dyDescent="0.2">
      <c r="A7" s="309" t="s">
        <v>409</v>
      </c>
      <c r="B7" s="310"/>
      <c r="C7" s="310"/>
      <c r="D7" s="208" t="s">
        <v>258</v>
      </c>
      <c r="E7" s="311" t="s">
        <v>30</v>
      </c>
      <c r="F7" s="210"/>
      <c r="G7" s="312">
        <v>0</v>
      </c>
      <c r="H7" s="313">
        <f>INDEX(Personnel[],MATCH(E7,Paygrade,0),2)</f>
        <v>38</v>
      </c>
      <c r="I7" s="314">
        <f>(G7*H7)</f>
        <v>0</v>
      </c>
    </row>
    <row r="8" spans="1:10" s="190" customFormat="1" ht="11.25" x14ac:dyDescent="0.2">
      <c r="A8" s="309" t="s">
        <v>409</v>
      </c>
      <c r="B8" s="207"/>
      <c r="C8" s="310"/>
      <c r="D8" s="208" t="s">
        <v>258</v>
      </c>
      <c r="E8" s="209" t="s">
        <v>32</v>
      </c>
      <c r="F8" s="210"/>
      <c r="G8" s="210">
        <v>0</v>
      </c>
      <c r="H8" s="313">
        <f>INDEX(Personnel[],MATCH(E8,Paygrade,0),2)</f>
        <v>52</v>
      </c>
      <c r="I8" s="212">
        <f t="shared" ref="I8:I36" si="0">(G8*H8)</f>
        <v>0</v>
      </c>
    </row>
    <row r="9" spans="1:10" s="190" customFormat="1" ht="11.25" x14ac:dyDescent="0.2">
      <c r="A9" s="309" t="s">
        <v>409</v>
      </c>
      <c r="B9" s="207"/>
      <c r="C9" s="310"/>
      <c r="D9" s="208" t="s">
        <v>258</v>
      </c>
      <c r="E9" s="209" t="s">
        <v>34</v>
      </c>
      <c r="F9" s="210"/>
      <c r="G9" s="210">
        <v>0</v>
      </c>
      <c r="H9" s="313">
        <f>INDEX(Personnel[],MATCH(E9,Paygrade,0),2)</f>
        <v>58</v>
      </c>
      <c r="I9" s="212">
        <f t="shared" si="0"/>
        <v>0</v>
      </c>
    </row>
    <row r="10" spans="1:10" s="190" customFormat="1" ht="11.25" x14ac:dyDescent="0.2">
      <c r="A10" s="309" t="s">
        <v>409</v>
      </c>
      <c r="B10" s="207"/>
      <c r="C10" s="310"/>
      <c r="D10" s="208" t="s">
        <v>258</v>
      </c>
      <c r="E10" s="209" t="s">
        <v>36</v>
      </c>
      <c r="F10" s="210"/>
      <c r="G10" s="210">
        <v>0</v>
      </c>
      <c r="H10" s="313">
        <f>INDEX(Personnel[],MATCH(E10,Paygrade,0),2)</f>
        <v>72</v>
      </c>
      <c r="I10" s="212">
        <f t="shared" si="0"/>
        <v>0</v>
      </c>
    </row>
    <row r="11" spans="1:10" s="190" customFormat="1" ht="11.25" x14ac:dyDescent="0.2">
      <c r="A11" s="309" t="s">
        <v>409</v>
      </c>
      <c r="B11" s="207"/>
      <c r="C11" s="310"/>
      <c r="D11" s="208" t="s">
        <v>258</v>
      </c>
      <c r="E11" s="209" t="s">
        <v>38</v>
      </c>
      <c r="F11" s="210"/>
      <c r="G11" s="210">
        <v>0</v>
      </c>
      <c r="H11" s="313">
        <f>INDEX(Personnel[],MATCH(E11,Paygrade,0),2)</f>
        <v>87</v>
      </c>
      <c r="I11" s="212">
        <f t="shared" si="0"/>
        <v>0</v>
      </c>
    </row>
    <row r="12" spans="1:10" s="190" customFormat="1" ht="11.25" x14ac:dyDescent="0.2">
      <c r="A12" s="309" t="s">
        <v>409</v>
      </c>
      <c r="B12" s="207"/>
      <c r="C12" s="310"/>
      <c r="D12" s="208" t="s">
        <v>258</v>
      </c>
      <c r="E12" s="209" t="s">
        <v>40</v>
      </c>
      <c r="F12" s="210"/>
      <c r="G12" s="210">
        <v>0</v>
      </c>
      <c r="H12" s="313">
        <f>INDEX(Personnel[],MATCH(E12,Paygrade,0),2)</f>
        <v>100</v>
      </c>
      <c r="I12" s="212">
        <f t="shared" si="0"/>
        <v>0</v>
      </c>
    </row>
    <row r="13" spans="1:10" s="190" customFormat="1" ht="11.25" x14ac:dyDescent="0.2">
      <c r="A13" s="309" t="s">
        <v>409</v>
      </c>
      <c r="B13" s="207"/>
      <c r="C13" s="310"/>
      <c r="D13" s="208" t="s">
        <v>258</v>
      </c>
      <c r="E13" s="209" t="s">
        <v>41</v>
      </c>
      <c r="F13" s="210"/>
      <c r="G13" s="210">
        <v>0</v>
      </c>
      <c r="H13" s="313">
        <f>INDEX(Personnel[],MATCH(E13,Paygrade,0),2)</f>
        <v>112</v>
      </c>
      <c r="I13" s="212">
        <f t="shared" si="0"/>
        <v>0</v>
      </c>
    </row>
    <row r="14" spans="1:10" s="190" customFormat="1" ht="11.25" x14ac:dyDescent="0.2">
      <c r="A14" s="309" t="s">
        <v>409</v>
      </c>
      <c r="B14" s="207"/>
      <c r="C14" s="310"/>
      <c r="D14" s="208" t="s">
        <v>258</v>
      </c>
      <c r="E14" s="209" t="s">
        <v>42</v>
      </c>
      <c r="F14" s="210"/>
      <c r="G14" s="210">
        <v>0</v>
      </c>
      <c r="H14" s="313">
        <f>INDEX(Personnel[],MATCH(E14,Paygrade,0),2)</f>
        <v>123</v>
      </c>
      <c r="I14" s="212">
        <f t="shared" si="0"/>
        <v>0</v>
      </c>
    </row>
    <row r="15" spans="1:10" s="190" customFormat="1" ht="11.25" x14ac:dyDescent="0.2">
      <c r="A15" s="309" t="s">
        <v>409</v>
      </c>
      <c r="B15" s="207"/>
      <c r="C15" s="310"/>
      <c r="D15" s="208" t="s">
        <v>258</v>
      </c>
      <c r="E15" s="209" t="s">
        <v>43</v>
      </c>
      <c r="F15" s="210"/>
      <c r="G15" s="210">
        <v>0</v>
      </c>
      <c r="H15" s="313">
        <f>INDEX(Personnel[],MATCH(E15,Paygrade,0),2)</f>
        <v>141</v>
      </c>
      <c r="I15" s="212">
        <f t="shared" si="0"/>
        <v>0</v>
      </c>
    </row>
    <row r="16" spans="1:10" s="190" customFormat="1" ht="11.25" x14ac:dyDescent="0.2">
      <c r="A16" s="309" t="s">
        <v>409</v>
      </c>
      <c r="B16" s="207"/>
      <c r="C16" s="310"/>
      <c r="D16" s="208" t="s">
        <v>258</v>
      </c>
      <c r="E16" s="209" t="s">
        <v>44</v>
      </c>
      <c r="F16" s="210"/>
      <c r="G16" s="210">
        <v>0</v>
      </c>
      <c r="H16" s="313">
        <f>INDEX(Personnel[],MATCH(E16,Paygrade,0),2)</f>
        <v>172</v>
      </c>
      <c r="I16" s="212">
        <f t="shared" si="0"/>
        <v>0</v>
      </c>
    </row>
    <row r="17" spans="1:9" s="190" customFormat="1" ht="11.25" x14ac:dyDescent="0.2">
      <c r="A17" s="309" t="s">
        <v>409</v>
      </c>
      <c r="B17" s="207"/>
      <c r="C17" s="310"/>
      <c r="D17" s="208" t="s">
        <v>258</v>
      </c>
      <c r="E17" s="209" t="s">
        <v>9</v>
      </c>
      <c r="F17" s="210"/>
      <c r="G17" s="210">
        <v>0</v>
      </c>
      <c r="H17" s="313">
        <f>INDEX(Personnel[],MATCH(E17,Paygrade,0),2)</f>
        <v>91</v>
      </c>
      <c r="I17" s="212">
        <f t="shared" si="0"/>
        <v>0</v>
      </c>
    </row>
    <row r="18" spans="1:9" s="190" customFormat="1" ht="11.25" x14ac:dyDescent="0.2">
      <c r="A18" s="309" t="s">
        <v>409</v>
      </c>
      <c r="B18" s="207"/>
      <c r="C18" s="310"/>
      <c r="D18" s="208" t="s">
        <v>258</v>
      </c>
      <c r="E18" s="209" t="s">
        <v>10</v>
      </c>
      <c r="F18" s="210"/>
      <c r="G18" s="210">
        <v>0</v>
      </c>
      <c r="H18" s="313">
        <f>INDEX(Personnel[],MATCH(E18,Paygrade,0),2)</f>
        <v>110</v>
      </c>
      <c r="I18" s="212">
        <f t="shared" si="0"/>
        <v>0</v>
      </c>
    </row>
    <row r="19" spans="1:9" s="190" customFormat="1" ht="11.25" x14ac:dyDescent="0.2">
      <c r="A19" s="309" t="s">
        <v>409</v>
      </c>
      <c r="B19" s="207"/>
      <c r="C19" s="310"/>
      <c r="D19" s="208" t="s">
        <v>258</v>
      </c>
      <c r="E19" s="209" t="s">
        <v>12</v>
      </c>
      <c r="F19" s="210"/>
      <c r="G19" s="210">
        <v>0</v>
      </c>
      <c r="H19" s="313">
        <f>INDEX(Personnel[],MATCH(E19,Paygrade,0),2)</f>
        <v>135</v>
      </c>
      <c r="I19" s="212">
        <f t="shared" si="0"/>
        <v>0</v>
      </c>
    </row>
    <row r="20" spans="1:9" s="190" customFormat="1" ht="11.25" x14ac:dyDescent="0.2">
      <c r="A20" s="309" t="s">
        <v>409</v>
      </c>
      <c r="B20" s="207"/>
      <c r="C20" s="310"/>
      <c r="D20" s="208" t="s">
        <v>258</v>
      </c>
      <c r="E20" s="209" t="s">
        <v>14</v>
      </c>
      <c r="F20" s="210"/>
      <c r="G20" s="210">
        <v>0</v>
      </c>
      <c r="H20" s="313">
        <f>INDEX(Personnel[],MATCH(E20,Paygrade,0),2)</f>
        <v>161</v>
      </c>
      <c r="I20" s="212">
        <f t="shared" si="0"/>
        <v>0</v>
      </c>
    </row>
    <row r="21" spans="1:9" s="190" customFormat="1" ht="11.25" x14ac:dyDescent="0.2">
      <c r="A21" s="309" t="s">
        <v>409</v>
      </c>
      <c r="B21" s="207"/>
      <c r="C21" s="310"/>
      <c r="D21" s="208" t="s">
        <v>258</v>
      </c>
      <c r="E21" s="209" t="s">
        <v>15</v>
      </c>
      <c r="F21" s="210"/>
      <c r="G21" s="210">
        <v>0</v>
      </c>
      <c r="H21" s="313">
        <f>INDEX(Personnel[],MATCH(E21,Paygrade,0),2)</f>
        <v>179</v>
      </c>
      <c r="I21" s="212">
        <f t="shared" si="0"/>
        <v>0</v>
      </c>
    </row>
    <row r="22" spans="1:9" s="190" customFormat="1" ht="11.25" x14ac:dyDescent="0.2">
      <c r="A22" s="309" t="s">
        <v>409</v>
      </c>
      <c r="B22" s="207"/>
      <c r="C22" s="310"/>
      <c r="D22" s="208" t="s">
        <v>258</v>
      </c>
      <c r="E22" s="209" t="s">
        <v>16</v>
      </c>
      <c r="F22" s="210"/>
      <c r="G22" s="210">
        <v>0</v>
      </c>
      <c r="H22" s="313">
        <f>INDEX(Personnel[],MATCH(E22,Paygrade,0),2)</f>
        <v>208</v>
      </c>
      <c r="I22" s="212">
        <f t="shared" si="0"/>
        <v>0</v>
      </c>
    </row>
    <row r="23" spans="1:9" s="190" customFormat="1" ht="11.25" x14ac:dyDescent="0.2">
      <c r="A23" s="309" t="s">
        <v>409</v>
      </c>
      <c r="B23" s="207"/>
      <c r="C23" s="310"/>
      <c r="D23" s="208" t="s">
        <v>258</v>
      </c>
      <c r="E23" s="209" t="s">
        <v>17</v>
      </c>
      <c r="F23" s="210"/>
      <c r="G23" s="210">
        <v>0</v>
      </c>
      <c r="H23" s="313">
        <f>INDEX(Personnel[],MATCH(E23,Paygrade,0),2)</f>
        <v>221</v>
      </c>
      <c r="I23" s="212">
        <f t="shared" si="0"/>
        <v>0</v>
      </c>
    </row>
    <row r="24" spans="1:9" s="190" customFormat="1" ht="11.25" x14ac:dyDescent="0.2">
      <c r="A24" s="309" t="s">
        <v>409</v>
      </c>
      <c r="B24" s="207"/>
      <c r="C24" s="310"/>
      <c r="D24" s="208" t="s">
        <v>258</v>
      </c>
      <c r="E24" s="209" t="s">
        <v>18</v>
      </c>
      <c r="F24" s="210"/>
      <c r="G24" s="210">
        <v>0</v>
      </c>
      <c r="H24" s="313">
        <f>INDEX(Personnel[],MATCH(E24,Paygrade,0),2)</f>
        <v>242</v>
      </c>
      <c r="I24" s="212">
        <f t="shared" si="0"/>
        <v>0</v>
      </c>
    </row>
    <row r="25" spans="1:9" s="190" customFormat="1" ht="11.25" x14ac:dyDescent="0.2">
      <c r="A25" s="309" t="s">
        <v>409</v>
      </c>
      <c r="B25" s="207"/>
      <c r="C25" s="310"/>
      <c r="D25" s="208" t="s">
        <v>258</v>
      </c>
      <c r="E25" s="209" t="s">
        <v>19</v>
      </c>
      <c r="F25" s="210"/>
      <c r="G25" s="210">
        <v>0</v>
      </c>
      <c r="H25" s="313">
        <f>INDEX(Personnel[],MATCH(E25,Paygrade,0),2)</f>
        <v>265</v>
      </c>
      <c r="I25" s="212">
        <f t="shared" si="0"/>
        <v>0</v>
      </c>
    </row>
    <row r="26" spans="1:9" s="190" customFormat="1" ht="11.25" x14ac:dyDescent="0.2">
      <c r="A26" s="309" t="s">
        <v>409</v>
      </c>
      <c r="B26" s="207"/>
      <c r="C26" s="310"/>
      <c r="D26" s="208" t="s">
        <v>258</v>
      </c>
      <c r="E26" s="209" t="s">
        <v>21</v>
      </c>
      <c r="F26" s="210"/>
      <c r="G26" s="210">
        <v>0</v>
      </c>
      <c r="H26" s="313">
        <f>INDEX(Personnel[],MATCH(E26,Paygrade,0),2)</f>
        <v>263</v>
      </c>
      <c r="I26" s="212">
        <f t="shared" si="0"/>
        <v>0</v>
      </c>
    </row>
    <row r="27" spans="1:9" s="190" customFormat="1" ht="11.25" x14ac:dyDescent="0.2">
      <c r="A27" s="309" t="s">
        <v>409</v>
      </c>
      <c r="B27" s="207"/>
      <c r="C27" s="310"/>
      <c r="D27" s="208" t="s">
        <v>258</v>
      </c>
      <c r="E27" s="209" t="s">
        <v>29</v>
      </c>
      <c r="F27" s="210"/>
      <c r="G27" s="210">
        <v>0</v>
      </c>
      <c r="H27" s="313">
        <f>INDEX(Personnel[],MATCH(E27,Paygrade,0),2)</f>
        <v>122</v>
      </c>
      <c r="I27" s="212">
        <f t="shared" si="0"/>
        <v>0</v>
      </c>
    </row>
    <row r="28" spans="1:9" s="190" customFormat="1" ht="11.25" x14ac:dyDescent="0.2">
      <c r="A28" s="309" t="s">
        <v>409</v>
      </c>
      <c r="B28" s="207"/>
      <c r="C28" s="310"/>
      <c r="D28" s="208" t="s">
        <v>258</v>
      </c>
      <c r="E28" s="209" t="s">
        <v>27</v>
      </c>
      <c r="F28" s="210"/>
      <c r="G28" s="210">
        <v>0</v>
      </c>
      <c r="H28" s="313">
        <f>INDEX(Personnel[],MATCH(E28,Paygrade,0),2)</f>
        <v>136</v>
      </c>
      <c r="I28" s="212">
        <f t="shared" si="0"/>
        <v>0</v>
      </c>
    </row>
    <row r="29" spans="1:9" s="190" customFormat="1" ht="11.25" x14ac:dyDescent="0.2">
      <c r="A29" s="309" t="s">
        <v>409</v>
      </c>
      <c r="B29" s="207"/>
      <c r="C29" s="310"/>
      <c r="D29" s="208" t="s">
        <v>258</v>
      </c>
      <c r="E29" s="209" t="s">
        <v>25</v>
      </c>
      <c r="F29" s="210"/>
      <c r="G29" s="210">
        <v>0</v>
      </c>
      <c r="H29" s="313">
        <f>INDEX(Personnel[],MATCH(E29,Paygrade,0),2)</f>
        <v>154</v>
      </c>
      <c r="I29" s="212">
        <f t="shared" si="0"/>
        <v>0</v>
      </c>
    </row>
    <row r="30" spans="1:9" s="190" customFormat="1" ht="11.25" x14ac:dyDescent="0.2">
      <c r="A30" s="309" t="s">
        <v>409</v>
      </c>
      <c r="B30" s="207"/>
      <c r="C30" s="310"/>
      <c r="D30" s="208" t="s">
        <v>258</v>
      </c>
      <c r="E30" s="209" t="s">
        <v>45</v>
      </c>
      <c r="F30" s="210"/>
      <c r="G30" s="210">
        <v>0</v>
      </c>
      <c r="H30" s="313">
        <f>INDEX(Personnel[],MATCH(E30,Paygrade,0),2)</f>
        <v>35</v>
      </c>
      <c r="I30" s="212">
        <f t="shared" si="0"/>
        <v>0</v>
      </c>
    </row>
    <row r="31" spans="1:9" s="190" customFormat="1" ht="11.25" x14ac:dyDescent="0.2">
      <c r="A31" s="309" t="s">
        <v>409</v>
      </c>
      <c r="B31" s="207"/>
      <c r="C31" s="310"/>
      <c r="D31" s="208" t="s">
        <v>258</v>
      </c>
      <c r="E31" s="209" t="s">
        <v>46</v>
      </c>
      <c r="F31" s="210"/>
      <c r="G31" s="210">
        <v>0</v>
      </c>
      <c r="H31" s="313">
        <f>INDEX(Personnel[],MATCH(E31,Paygrade,0),2)</f>
        <v>38</v>
      </c>
      <c r="I31" s="212">
        <f t="shared" si="0"/>
        <v>0</v>
      </c>
    </row>
    <row r="32" spans="1:9" s="190" customFormat="1" ht="11.25" x14ac:dyDescent="0.2">
      <c r="A32" s="309" t="s">
        <v>409</v>
      </c>
      <c r="B32" s="207"/>
      <c r="C32" s="310"/>
      <c r="D32" s="208" t="s">
        <v>258</v>
      </c>
      <c r="E32" s="209" t="s">
        <v>47</v>
      </c>
      <c r="F32" s="210"/>
      <c r="G32" s="210">
        <v>0</v>
      </c>
      <c r="H32" s="313">
        <f>INDEX(Personnel[],MATCH(E32,Paygrade,0),2)</f>
        <v>44</v>
      </c>
      <c r="I32" s="212">
        <f t="shared" si="0"/>
        <v>0</v>
      </c>
    </row>
    <row r="33" spans="1:18" s="190" customFormat="1" ht="11.25" x14ac:dyDescent="0.2">
      <c r="A33" s="309" t="s">
        <v>409</v>
      </c>
      <c r="B33" s="207"/>
      <c r="C33" s="310"/>
      <c r="D33" s="208" t="s">
        <v>258</v>
      </c>
      <c r="E33" s="209" t="s">
        <v>48</v>
      </c>
      <c r="F33" s="210"/>
      <c r="G33" s="210">
        <v>0</v>
      </c>
      <c r="H33" s="313">
        <f>INDEX(Personnel[],MATCH(E33,Paygrade,0),2)</f>
        <v>47</v>
      </c>
      <c r="I33" s="212">
        <f t="shared" si="0"/>
        <v>0</v>
      </c>
    </row>
    <row r="34" spans="1:18" s="190" customFormat="1" ht="11.25" x14ac:dyDescent="0.2">
      <c r="A34" s="309" t="s">
        <v>409</v>
      </c>
      <c r="B34" s="207"/>
      <c r="C34" s="310"/>
      <c r="D34" s="208" t="s">
        <v>258</v>
      </c>
      <c r="E34" s="209" t="s">
        <v>49</v>
      </c>
      <c r="F34" s="210"/>
      <c r="G34" s="210">
        <v>0</v>
      </c>
      <c r="H34" s="313">
        <f>INDEX(Personnel[],MATCH(E34,Paygrade,0),2)</f>
        <v>53</v>
      </c>
      <c r="I34" s="212">
        <f t="shared" si="0"/>
        <v>0</v>
      </c>
    </row>
    <row r="35" spans="1:18" s="190" customFormat="1" ht="11.25" x14ac:dyDescent="0.2">
      <c r="A35" s="309" t="s">
        <v>409</v>
      </c>
      <c r="B35" s="207"/>
      <c r="C35" s="310"/>
      <c r="D35" s="208" t="s">
        <v>258</v>
      </c>
      <c r="E35" s="209" t="s">
        <v>50</v>
      </c>
      <c r="F35" s="210"/>
      <c r="G35" s="210">
        <v>0</v>
      </c>
      <c r="H35" s="313">
        <f>INDEX(Personnel[],MATCH(E35,Paygrade,0),2)</f>
        <v>61</v>
      </c>
      <c r="I35" s="212">
        <f t="shared" si="0"/>
        <v>0</v>
      </c>
    </row>
    <row r="36" spans="1:18" s="190" customFormat="1" ht="11.25" x14ac:dyDescent="0.2">
      <c r="A36" s="309" t="s">
        <v>409</v>
      </c>
      <c r="B36" s="207"/>
      <c r="C36" s="310"/>
      <c r="D36" s="208" t="s">
        <v>258</v>
      </c>
      <c r="E36" s="209" t="s">
        <v>51</v>
      </c>
      <c r="F36" s="210"/>
      <c r="G36" s="210">
        <v>0</v>
      </c>
      <c r="H36" s="313">
        <f>INDEX(Personnel[],MATCH(E36,Paygrade,0),2)</f>
        <v>62</v>
      </c>
      <c r="I36" s="212">
        <f t="shared" si="0"/>
        <v>0</v>
      </c>
    </row>
    <row r="37" spans="1:18" s="190" customFormat="1" ht="12" thickBot="1" x14ac:dyDescent="0.25">
      <c r="A37" s="213"/>
      <c r="B37" s="214"/>
      <c r="C37" s="214"/>
      <c r="D37" s="215"/>
      <c r="E37" s="216"/>
      <c r="F37" s="216"/>
      <c r="G37" s="217"/>
      <c r="H37" s="218"/>
      <c r="I37" s="219"/>
    </row>
    <row r="38" spans="1:18" s="190" customFormat="1" ht="12" thickBot="1" x14ac:dyDescent="0.25">
      <c r="A38" s="220"/>
      <c r="B38" s="220"/>
      <c r="C38" s="221" t="s">
        <v>194</v>
      </c>
      <c r="D38" s="222"/>
      <c r="E38" s="222"/>
      <c r="F38" s="222"/>
      <c r="G38" s="223"/>
      <c r="H38" s="224"/>
      <c r="I38" s="225">
        <f>SUM(I7:I36)</f>
        <v>0</v>
      </c>
    </row>
    <row r="39" spans="1:18" s="190" customFormat="1" ht="12" thickBot="1" x14ac:dyDescent="0.25">
      <c r="A39" s="220"/>
      <c r="B39" s="220"/>
      <c r="C39" s="226"/>
      <c r="D39" s="226"/>
      <c r="E39" s="226"/>
      <c r="F39" s="226"/>
      <c r="G39" s="227"/>
      <c r="I39" s="227"/>
    </row>
    <row r="40" spans="1:18" s="190" customFormat="1" ht="11.25" x14ac:dyDescent="0.2">
      <c r="A40" s="185" t="s">
        <v>211</v>
      </c>
      <c r="B40" s="187" t="s">
        <v>303</v>
      </c>
      <c r="C40" s="187" t="s">
        <v>241</v>
      </c>
      <c r="D40" s="187" t="s">
        <v>239</v>
      </c>
      <c r="E40" s="187" t="s">
        <v>240</v>
      </c>
      <c r="F40" s="187" t="s">
        <v>320</v>
      </c>
      <c r="G40" s="193" t="s">
        <v>141</v>
      </c>
    </row>
    <row r="41" spans="1:18" s="190" customFormat="1" x14ac:dyDescent="0.2">
      <c r="A41" s="228" t="s">
        <v>244</v>
      </c>
      <c r="B41" s="229"/>
      <c r="C41" s="230">
        <v>0</v>
      </c>
      <c r="D41" s="336">
        <f>INDEX(Vehicle[],MATCH(A41,Vehicle_Type,0),3)</f>
        <v>9.84</v>
      </c>
      <c r="E41" s="230">
        <v>0</v>
      </c>
      <c r="F41" s="337">
        <f>INDEX(Vehicle[],MATCH(A41,Vehicle_Type,0),2)</f>
        <v>0.16</v>
      </c>
      <c r="G41" s="231">
        <f>C41*D41+E41*F41</f>
        <v>0</v>
      </c>
      <c r="M41"/>
      <c r="N41"/>
      <c r="O41"/>
      <c r="P41"/>
      <c r="Q41"/>
      <c r="R41"/>
    </row>
    <row r="42" spans="1:18" s="190" customFormat="1" x14ac:dyDescent="0.2">
      <c r="A42" s="228" t="s">
        <v>242</v>
      </c>
      <c r="B42" s="229"/>
      <c r="C42" s="230">
        <v>0</v>
      </c>
      <c r="D42" s="336">
        <f>INDEX(Vehicle[],MATCH(A42,Vehicle_Type,0),3)</f>
        <v>9.16</v>
      </c>
      <c r="E42" s="230">
        <v>0</v>
      </c>
      <c r="F42" s="337">
        <f>INDEX(Vehicle[],MATCH(A42,Vehicle_Type,0),2)</f>
        <v>0.13</v>
      </c>
      <c r="G42" s="231">
        <f t="shared" ref="G42:G43" si="1">C42*D42+E42*F42</f>
        <v>0</v>
      </c>
      <c r="M42"/>
      <c r="N42"/>
      <c r="O42"/>
      <c r="P42"/>
      <c r="Q42"/>
      <c r="R42"/>
    </row>
    <row r="43" spans="1:18" s="190" customFormat="1" x14ac:dyDescent="0.2">
      <c r="A43" s="228" t="s">
        <v>243</v>
      </c>
      <c r="B43" s="229"/>
      <c r="C43" s="230">
        <v>0</v>
      </c>
      <c r="D43" s="336">
        <f>INDEX(Vehicle[],MATCH(A43,Vehicle_Type,0),3)</f>
        <v>7.35</v>
      </c>
      <c r="E43" s="230">
        <v>0</v>
      </c>
      <c r="F43" s="337">
        <f>INDEX(Vehicle[],MATCH(A43,Vehicle_Type,0),2)</f>
        <v>0.12</v>
      </c>
      <c r="G43" s="231">
        <f t="shared" si="1"/>
        <v>0</v>
      </c>
      <c r="M43"/>
      <c r="N43"/>
      <c r="O43"/>
      <c r="P43"/>
      <c r="Q43"/>
      <c r="R43"/>
    </row>
    <row r="44" spans="1:18" s="190" customFormat="1" ht="13.5" thickBot="1" x14ac:dyDescent="0.25">
      <c r="C44" s="194"/>
      <c r="G44" s="232"/>
      <c r="M44"/>
      <c r="N44"/>
      <c r="O44"/>
      <c r="P44"/>
      <c r="Q44"/>
      <c r="R44"/>
    </row>
    <row r="45" spans="1:18" s="190" customFormat="1" ht="13.5" thickBot="1" x14ac:dyDescent="0.25">
      <c r="C45" s="221" t="s">
        <v>212</v>
      </c>
      <c r="D45" s="222"/>
      <c r="E45" s="222"/>
      <c r="F45" s="233"/>
      <c r="G45" s="234">
        <f>SUM(G41:G43)</f>
        <v>0</v>
      </c>
      <c r="H45" s="235"/>
      <c r="K45" s="191"/>
      <c r="L45" s="191"/>
      <c r="M45"/>
      <c r="N45"/>
      <c r="O45"/>
      <c r="P45"/>
      <c r="Q45"/>
      <c r="R45"/>
    </row>
    <row r="46" spans="1:18" s="190" customFormat="1" ht="13.5" thickBot="1" x14ac:dyDescent="0.25">
      <c r="C46" s="236"/>
      <c r="D46" s="236"/>
      <c r="E46" s="236"/>
      <c r="F46" s="236"/>
      <c r="G46" s="237"/>
      <c r="H46" s="238"/>
      <c r="L46" s="191"/>
      <c r="M46"/>
      <c r="N46"/>
      <c r="O46"/>
      <c r="P46"/>
      <c r="Q46"/>
      <c r="R46"/>
    </row>
    <row r="47" spans="1:18" s="190" customFormat="1" x14ac:dyDescent="0.2">
      <c r="A47" s="185" t="s">
        <v>200</v>
      </c>
      <c r="B47" s="187"/>
      <c r="C47" s="92" t="s">
        <v>201</v>
      </c>
      <c r="D47" s="187" t="s">
        <v>238</v>
      </c>
      <c r="E47" s="187" t="s">
        <v>233</v>
      </c>
      <c r="F47" s="187" t="s">
        <v>234</v>
      </c>
      <c r="G47" s="188" t="s">
        <v>141</v>
      </c>
      <c r="H47" s="189" t="s">
        <v>305</v>
      </c>
      <c r="I47" s="192"/>
      <c r="L47" s="191"/>
      <c r="M47"/>
      <c r="N47"/>
      <c r="O47"/>
      <c r="P47"/>
      <c r="Q47"/>
      <c r="R47"/>
    </row>
    <row r="48" spans="1:18" s="190" customFormat="1" x14ac:dyDescent="0.2">
      <c r="A48" s="239" t="s">
        <v>364</v>
      </c>
      <c r="B48" s="240"/>
      <c r="C48" s="89"/>
      <c r="D48" s="241" t="s">
        <v>8</v>
      </c>
      <c r="E48" s="210">
        <v>0</v>
      </c>
      <c r="F48" s="211">
        <f>INDEX(ADMIN!$A$7:$C$13,MATCH(A48,Air_Type,0),2)</f>
        <v>21111</v>
      </c>
      <c r="G48" s="242">
        <f>E48*F48</f>
        <v>0</v>
      </c>
      <c r="H48" s="243"/>
      <c r="I48" s="244"/>
      <c r="L48" s="191"/>
      <c r="M48"/>
      <c r="N48"/>
      <c r="O48"/>
      <c r="P48"/>
      <c r="Q48"/>
      <c r="R48"/>
    </row>
    <row r="49" spans="1:18" s="190" customFormat="1" x14ac:dyDescent="0.2">
      <c r="A49" s="239" t="s">
        <v>386</v>
      </c>
      <c r="B49" s="245"/>
      <c r="C49" s="89"/>
      <c r="D49" s="246" t="s">
        <v>8</v>
      </c>
      <c r="E49" s="210">
        <v>0</v>
      </c>
      <c r="F49" s="211">
        <f>INDEX(ADMIN!$A$7:$C$13,MATCH(A49,Air_Type,0),2)</f>
        <v>20921</v>
      </c>
      <c r="G49" s="247">
        <f>E49*F49</f>
        <v>0</v>
      </c>
      <c r="H49" s="243"/>
      <c r="I49" s="244"/>
      <c r="L49" s="191"/>
      <c r="M49"/>
      <c r="N49"/>
      <c r="O49"/>
      <c r="P49"/>
      <c r="Q49"/>
      <c r="R49"/>
    </row>
    <row r="50" spans="1:18" s="190" customFormat="1" ht="13.5" thickBot="1" x14ac:dyDescent="0.25">
      <c r="B50" s="245"/>
      <c r="C50" s="194"/>
      <c r="D50" s="248"/>
      <c r="G50" s="232"/>
      <c r="L50" s="191"/>
      <c r="M50"/>
      <c r="N50"/>
      <c r="O50"/>
      <c r="P50"/>
      <c r="Q50"/>
      <c r="R50"/>
    </row>
    <row r="51" spans="1:18" s="190" customFormat="1" ht="13.5" thickBot="1" x14ac:dyDescent="0.25">
      <c r="C51" s="221" t="s">
        <v>202</v>
      </c>
      <c r="D51" s="222"/>
      <c r="E51" s="222"/>
      <c r="F51" s="222"/>
      <c r="G51" s="234">
        <f>SUM(G48:G49)</f>
        <v>0</v>
      </c>
      <c r="H51" s="249"/>
      <c r="L51" s="191"/>
      <c r="M51"/>
      <c r="N51"/>
      <c r="O51"/>
      <c r="P51"/>
      <c r="Q51"/>
      <c r="R51"/>
    </row>
    <row r="52" spans="1:18" s="190" customFormat="1" ht="13.5" thickBot="1" x14ac:dyDescent="0.25">
      <c r="L52" s="191"/>
      <c r="M52"/>
      <c r="N52"/>
      <c r="O52"/>
      <c r="P52"/>
      <c r="Q52"/>
      <c r="R52"/>
    </row>
    <row r="53" spans="1:18" s="190" customFormat="1" x14ac:dyDescent="0.2">
      <c r="A53" s="185" t="s">
        <v>195</v>
      </c>
      <c r="B53" s="186"/>
      <c r="C53" s="88" t="s">
        <v>196</v>
      </c>
      <c r="D53" s="187" t="s">
        <v>238</v>
      </c>
      <c r="E53" s="187" t="s">
        <v>233</v>
      </c>
      <c r="F53" s="187" t="s">
        <v>234</v>
      </c>
      <c r="G53" s="188" t="s">
        <v>141</v>
      </c>
      <c r="H53" s="189" t="s">
        <v>305</v>
      </c>
      <c r="L53" s="191"/>
      <c r="M53" s="191"/>
      <c r="N53" s="191"/>
      <c r="O53" s="191"/>
      <c r="P53" s="191"/>
    </row>
    <row r="54" spans="1:18" s="190" customFormat="1" x14ac:dyDescent="0.2">
      <c r="A54" s="239" t="s">
        <v>362</v>
      </c>
      <c r="B54" s="240"/>
      <c r="C54" s="90"/>
      <c r="D54" s="241" t="str">
        <f>INDEX(Boats[],MATCH(A54,Boat_Type,0),3)</f>
        <v>HOURLY</v>
      </c>
      <c r="E54" s="210">
        <v>0</v>
      </c>
      <c r="F54" s="250">
        <f>INDEX(Boats[],MATCH(A54,Boat_Type,0),2)</f>
        <v>1511</v>
      </c>
      <c r="G54" s="242">
        <f>E54*F54</f>
        <v>0</v>
      </c>
      <c r="H54" s="243"/>
      <c r="L54" s="191"/>
      <c r="M54" s="191"/>
      <c r="N54" s="191"/>
      <c r="O54" s="191"/>
      <c r="P54" s="191"/>
    </row>
    <row r="55" spans="1:18" s="190" customFormat="1" x14ac:dyDescent="0.2">
      <c r="A55" s="239" t="s">
        <v>360</v>
      </c>
      <c r="B55" s="245"/>
      <c r="C55" s="91"/>
      <c r="D55" s="241" t="str">
        <f>INDEX(Boats[],MATCH(A55,Boat_Type,0),3)</f>
        <v>HOURLY</v>
      </c>
      <c r="E55" s="251">
        <v>0</v>
      </c>
      <c r="F55" s="250">
        <f>INDEX(Boats[],MATCH(A55,Boat_Type,0),2)</f>
        <v>3429</v>
      </c>
      <c r="G55" s="242">
        <f>E55*F55</f>
        <v>0</v>
      </c>
      <c r="H55" s="252"/>
      <c r="L55" s="191"/>
      <c r="M55" s="191"/>
      <c r="N55" s="191"/>
      <c r="O55" s="191"/>
      <c r="P55" s="191"/>
    </row>
    <row r="56" spans="1:18" s="190" customFormat="1" ht="13.5" thickBot="1" x14ac:dyDescent="0.25">
      <c r="A56" s="245"/>
      <c r="B56" s="245"/>
      <c r="C56" s="253"/>
      <c r="D56" s="248"/>
      <c r="E56" s="248"/>
      <c r="G56" s="254"/>
      <c r="H56" s="255"/>
      <c r="L56" s="191"/>
      <c r="M56" s="191"/>
      <c r="N56" s="191"/>
      <c r="O56" s="191"/>
      <c r="P56" s="191"/>
    </row>
    <row r="57" spans="1:18" s="190" customFormat="1" ht="12" thickBot="1" x14ac:dyDescent="0.25">
      <c r="C57" s="221" t="s">
        <v>197</v>
      </c>
      <c r="D57" s="222"/>
      <c r="E57" s="222"/>
      <c r="F57" s="222"/>
      <c r="G57" s="234">
        <f>SUM(G54:G55)</f>
        <v>0</v>
      </c>
    </row>
    <row r="58" spans="1:18" s="190" customFormat="1" ht="12" thickBot="1" x14ac:dyDescent="0.25">
      <c r="G58" s="256"/>
    </row>
    <row r="59" spans="1:18" s="190" customFormat="1" ht="11.25" x14ac:dyDescent="0.2">
      <c r="A59" s="185" t="s">
        <v>198</v>
      </c>
      <c r="B59" s="187"/>
      <c r="C59" s="92" t="s">
        <v>304</v>
      </c>
      <c r="D59" s="187" t="s">
        <v>238</v>
      </c>
      <c r="E59" s="187" t="s">
        <v>233</v>
      </c>
      <c r="F59" s="187" t="s">
        <v>234</v>
      </c>
      <c r="G59" s="188" t="s">
        <v>141</v>
      </c>
      <c r="H59" s="189" t="s">
        <v>305</v>
      </c>
    </row>
    <row r="60" spans="1:18" s="190" customFormat="1" ht="11.25" x14ac:dyDescent="0.2">
      <c r="A60" s="239" t="s">
        <v>336</v>
      </c>
      <c r="B60" s="240"/>
      <c r="C60" s="90"/>
      <c r="D60" s="241" t="str">
        <f>INDEX(Cutters[],MATCH(A60,Cutter_Type,0),3)</f>
        <v>HOURLY</v>
      </c>
      <c r="E60" s="210">
        <v>0</v>
      </c>
      <c r="F60" s="250">
        <f>INDEX(Cutters[],MATCH(A60,Cutter_Type,0),2)</f>
        <v>32876</v>
      </c>
      <c r="G60" s="242">
        <f>E60*F60</f>
        <v>0</v>
      </c>
      <c r="H60" s="243"/>
    </row>
    <row r="61" spans="1:18" s="190" customFormat="1" ht="11.25" x14ac:dyDescent="0.2">
      <c r="A61" s="239" t="s">
        <v>347</v>
      </c>
      <c r="B61" s="240"/>
      <c r="C61" s="91"/>
      <c r="D61" s="241" t="str">
        <f>INDEX(Cutters[],MATCH(A61,Cutter_Type,0),3)</f>
        <v>HOURLY</v>
      </c>
      <c r="E61" s="210">
        <v>0</v>
      </c>
      <c r="F61" s="250">
        <f>INDEX(Cutters[],MATCH(A61,Cutter_Type,0),2)</f>
        <v>7787</v>
      </c>
      <c r="G61" s="242">
        <f>E61*F61</f>
        <v>0</v>
      </c>
      <c r="H61" s="252"/>
    </row>
    <row r="62" spans="1:18" s="190" customFormat="1" ht="12" thickBot="1" x14ac:dyDescent="0.25">
      <c r="A62" s="245"/>
      <c r="C62" s="253"/>
      <c r="G62" s="254"/>
      <c r="H62" s="245"/>
    </row>
    <row r="63" spans="1:18" s="190" customFormat="1" ht="12" thickBot="1" x14ac:dyDescent="0.25">
      <c r="C63" s="221" t="s">
        <v>199</v>
      </c>
      <c r="D63" s="222"/>
      <c r="E63" s="222"/>
      <c r="F63" s="222"/>
      <c r="G63" s="234">
        <f>SUM(G60:G61)</f>
        <v>0</v>
      </c>
    </row>
    <row r="64" spans="1:18" s="190" customFormat="1" ht="12" thickBot="1" x14ac:dyDescent="0.25">
      <c r="F64" s="320"/>
    </row>
    <row r="65" spans="1:9" s="190" customFormat="1" ht="11.25" x14ac:dyDescent="0.2">
      <c r="A65" s="185" t="s">
        <v>203</v>
      </c>
      <c r="B65" s="186"/>
      <c r="C65" s="186"/>
      <c r="D65" s="187" t="s">
        <v>238</v>
      </c>
      <c r="E65" s="187" t="s">
        <v>233</v>
      </c>
      <c r="F65" s="319" t="s">
        <v>234</v>
      </c>
      <c r="G65" s="193" t="s">
        <v>141</v>
      </c>
      <c r="H65" s="194"/>
      <c r="I65" s="192"/>
    </row>
    <row r="66" spans="1:9" s="190" customFormat="1" ht="11.25" x14ac:dyDescent="0.2">
      <c r="A66" s="239" t="s">
        <v>115</v>
      </c>
      <c r="B66" s="240"/>
      <c r="C66" s="240"/>
      <c r="D66" s="241" t="str">
        <f>INDEX(Equipment[],MATCH(A66,Equip_List,0),3)</f>
        <v>HOURLY</v>
      </c>
      <c r="E66" s="210">
        <v>0</v>
      </c>
      <c r="F66" s="250">
        <f>INDEX(Equipment[],MATCH(A66,Equip_List,0),2)</f>
        <v>15</v>
      </c>
      <c r="G66" s="231">
        <f>E66*F66</f>
        <v>0</v>
      </c>
      <c r="H66" s="217"/>
      <c r="I66" s="244"/>
    </row>
    <row r="67" spans="1:9" s="190" customFormat="1" ht="11.25" x14ac:dyDescent="0.2">
      <c r="A67" s="239" t="s">
        <v>105</v>
      </c>
      <c r="B67" s="240"/>
      <c r="C67" s="240"/>
      <c r="D67" s="241" t="str">
        <f>INDEX(Equipment[],MATCH(A67,Equip_List,0),3)</f>
        <v>HOURLY</v>
      </c>
      <c r="E67" s="210">
        <v>0</v>
      </c>
      <c r="F67" s="250">
        <f>INDEX(Equipment[],MATCH(A67,Equip_List,0),2)</f>
        <v>13</v>
      </c>
      <c r="G67" s="231">
        <f>E67*F67</f>
        <v>0</v>
      </c>
      <c r="H67" s="217"/>
      <c r="I67" s="244"/>
    </row>
    <row r="68" spans="1:9" s="190" customFormat="1" ht="11.25" x14ac:dyDescent="0.2">
      <c r="A68" s="239" t="s">
        <v>80</v>
      </c>
      <c r="B68" s="240"/>
      <c r="C68" s="245"/>
      <c r="D68" s="241" t="str">
        <f>INDEX(Equipment[],MATCH(A68,Equip_List,0),3)</f>
        <v>HOURLY</v>
      </c>
      <c r="E68" s="210">
        <v>0</v>
      </c>
      <c r="F68" s="250">
        <f>INDEX(Equipment[],MATCH(A68,Equip_List,0),2)</f>
        <v>296</v>
      </c>
      <c r="G68" s="231">
        <f>E68*F68</f>
        <v>0</v>
      </c>
      <c r="H68" s="217"/>
      <c r="I68" s="244"/>
    </row>
    <row r="69" spans="1:9" s="190" customFormat="1" ht="12" thickBot="1" x14ac:dyDescent="0.25">
      <c r="A69" s="245"/>
      <c r="C69" s="253"/>
      <c r="G69" s="254"/>
    </row>
    <row r="70" spans="1:9" s="190" customFormat="1" ht="12" thickBot="1" x14ac:dyDescent="0.25">
      <c r="C70" s="221" t="s">
        <v>204</v>
      </c>
      <c r="D70" s="222"/>
      <c r="E70" s="222"/>
      <c r="F70" s="222"/>
      <c r="G70" s="234">
        <f>SUM(G66:G68)</f>
        <v>0</v>
      </c>
      <c r="H70" s="249"/>
    </row>
    <row r="71" spans="1:9" s="190" customFormat="1" ht="12" thickBot="1" x14ac:dyDescent="0.25">
      <c r="C71" s="226"/>
      <c r="D71" s="226"/>
      <c r="E71" s="226"/>
      <c r="F71" s="249"/>
      <c r="G71" s="249"/>
    </row>
    <row r="72" spans="1:9" s="190" customFormat="1" ht="11.25" x14ac:dyDescent="0.2">
      <c r="A72" s="185" t="s">
        <v>205</v>
      </c>
      <c r="B72" s="186"/>
      <c r="C72" s="257" t="s">
        <v>206</v>
      </c>
      <c r="D72" s="258"/>
      <c r="E72" s="186"/>
      <c r="F72" s="187" t="s">
        <v>207</v>
      </c>
      <c r="G72" s="193" t="s">
        <v>208</v>
      </c>
    </row>
    <row r="73" spans="1:9" s="190" customFormat="1" ht="11.25" x14ac:dyDescent="0.2">
      <c r="A73" s="239" t="s">
        <v>209</v>
      </c>
      <c r="B73" s="259"/>
      <c r="C73" s="260"/>
      <c r="D73" s="261"/>
      <c r="E73" s="262"/>
      <c r="F73" s="430"/>
      <c r="G73" s="263"/>
    </row>
    <row r="74" spans="1:9" s="190" customFormat="1" ht="12" thickBot="1" x14ac:dyDescent="0.25">
      <c r="C74" s="248"/>
      <c r="G74" s="256"/>
    </row>
    <row r="75" spans="1:9" s="190" customFormat="1" ht="12" thickBot="1" x14ac:dyDescent="0.25">
      <c r="C75" s="221" t="s">
        <v>210</v>
      </c>
      <c r="D75" s="222"/>
      <c r="E75" s="222"/>
      <c r="F75" s="222"/>
      <c r="G75" s="234">
        <f>SUM(G73:G73)</f>
        <v>0</v>
      </c>
    </row>
    <row r="76" spans="1:9" s="190" customFormat="1" ht="12" thickBot="1" x14ac:dyDescent="0.25"/>
    <row r="77" spans="1:9" s="190" customFormat="1" ht="11.25" x14ac:dyDescent="0.2">
      <c r="A77" s="185" t="s">
        <v>213</v>
      </c>
      <c r="B77" s="186"/>
      <c r="C77" s="257" t="s">
        <v>214</v>
      </c>
      <c r="D77" s="258"/>
      <c r="E77" s="186"/>
      <c r="F77" s="186"/>
      <c r="G77" s="264" t="s">
        <v>215</v>
      </c>
    </row>
    <row r="78" spans="1:9" s="190" customFormat="1" ht="11.25" x14ac:dyDescent="0.2">
      <c r="A78" s="239"/>
      <c r="B78" s="240"/>
      <c r="C78" s="428"/>
      <c r="D78" s="429"/>
      <c r="E78" s="326"/>
      <c r="F78" s="259"/>
      <c r="G78" s="263"/>
    </row>
    <row r="79" spans="1:9" s="190" customFormat="1" ht="11.25" x14ac:dyDescent="0.2">
      <c r="A79" s="239"/>
      <c r="B79" s="240"/>
      <c r="C79" s="265"/>
      <c r="D79" s="261"/>
      <c r="E79" s="326"/>
      <c r="F79" s="259"/>
      <c r="G79" s="263"/>
    </row>
    <row r="80" spans="1:9" s="190" customFormat="1" ht="11.25" x14ac:dyDescent="0.2">
      <c r="A80" s="239"/>
      <c r="B80" s="240"/>
      <c r="C80" s="265"/>
      <c r="D80" s="261"/>
      <c r="E80" s="326"/>
      <c r="F80" s="259"/>
      <c r="G80" s="263"/>
    </row>
    <row r="81" spans="1:7" s="190" customFormat="1" ht="12" thickBot="1" x14ac:dyDescent="0.25">
      <c r="G81" s="256"/>
    </row>
    <row r="82" spans="1:7" s="190" customFormat="1" ht="12" thickBot="1" x14ac:dyDescent="0.25">
      <c r="C82" s="221" t="s">
        <v>216</v>
      </c>
      <c r="D82" s="222"/>
      <c r="E82" s="222"/>
      <c r="F82" s="222"/>
      <c r="G82" s="266">
        <f>SUM(G78:G80)</f>
        <v>0</v>
      </c>
    </row>
    <row r="83" spans="1:7" s="190" customFormat="1" ht="12" thickBot="1" x14ac:dyDescent="0.25">
      <c r="G83" s="244"/>
    </row>
    <row r="84" spans="1:7" s="190" customFormat="1" ht="11.25" x14ac:dyDescent="0.2">
      <c r="A84" s="185" t="s">
        <v>323</v>
      </c>
      <c r="B84" s="186"/>
      <c r="C84" s="257" t="s">
        <v>217</v>
      </c>
      <c r="D84" s="258"/>
      <c r="E84" s="257" t="s">
        <v>218</v>
      </c>
      <c r="F84" s="258"/>
      <c r="G84" s="193" t="s">
        <v>215</v>
      </c>
    </row>
    <row r="85" spans="1:7" s="190" customFormat="1" ht="11.25" x14ac:dyDescent="0.2">
      <c r="A85" s="239"/>
      <c r="B85" s="259"/>
      <c r="C85" s="426"/>
      <c r="D85" s="427"/>
      <c r="E85" s="267"/>
      <c r="F85" s="268"/>
      <c r="G85" s="263"/>
    </row>
    <row r="86" spans="1:7" s="190" customFormat="1" ht="11.25" x14ac:dyDescent="0.2">
      <c r="A86" s="239"/>
      <c r="B86" s="259"/>
      <c r="C86" s="265"/>
      <c r="D86" s="261"/>
      <c r="E86" s="267"/>
      <c r="F86" s="268"/>
      <c r="G86" s="263"/>
    </row>
    <row r="87" spans="1:7" s="190" customFormat="1" ht="11.25" x14ac:dyDescent="0.2">
      <c r="A87" s="239"/>
      <c r="B87" s="259"/>
      <c r="C87" s="265"/>
      <c r="D87" s="261"/>
      <c r="E87" s="267"/>
      <c r="F87" s="268"/>
      <c r="G87" s="263"/>
    </row>
    <row r="88" spans="1:7" s="190" customFormat="1" ht="12" thickBot="1" x14ac:dyDescent="0.25">
      <c r="G88" s="256"/>
    </row>
    <row r="89" spans="1:7" s="190" customFormat="1" ht="12" thickBot="1" x14ac:dyDescent="0.25">
      <c r="C89" s="221" t="s">
        <v>219</v>
      </c>
      <c r="D89" s="222"/>
      <c r="E89" s="222"/>
      <c r="F89" s="222"/>
      <c r="G89" s="234">
        <f>SUM(G85:G87)</f>
        <v>0</v>
      </c>
    </row>
    <row r="90" spans="1:7" s="190" customFormat="1" ht="12" thickBot="1" x14ac:dyDescent="0.25">
      <c r="B90" s="305"/>
      <c r="C90" s="226"/>
      <c r="D90" s="226"/>
      <c r="E90" s="322"/>
      <c r="F90" s="226"/>
      <c r="G90" s="249"/>
    </row>
    <row r="91" spans="1:7" s="190" customFormat="1" ht="11.25" x14ac:dyDescent="0.2">
      <c r="A91" s="424" t="s">
        <v>321</v>
      </c>
      <c r="B91" s="186"/>
      <c r="C91" s="257" t="s">
        <v>214</v>
      </c>
      <c r="D91" s="258"/>
      <c r="E91" s="321"/>
      <c r="F91" s="186"/>
      <c r="G91" s="264" t="s">
        <v>215</v>
      </c>
    </row>
    <row r="92" spans="1:7" s="190" customFormat="1" ht="11.25" x14ac:dyDescent="0.2">
      <c r="A92" s="308"/>
      <c r="B92" s="304"/>
      <c r="C92" s="428"/>
      <c r="D92" s="429"/>
      <c r="E92" s="323"/>
      <c r="F92" s="259"/>
      <c r="G92" s="263"/>
    </row>
    <row r="93" spans="1:7" s="190" customFormat="1" ht="11.25" x14ac:dyDescent="0.2">
      <c r="A93" s="307"/>
      <c r="B93" s="240"/>
      <c r="C93" s="428"/>
      <c r="D93" s="429"/>
      <c r="E93" s="323"/>
      <c r="F93" s="259"/>
      <c r="G93" s="263"/>
    </row>
    <row r="94" spans="1:7" s="190" customFormat="1" ht="11.25" x14ac:dyDescent="0.2">
      <c r="A94" s="306"/>
      <c r="B94" s="240"/>
      <c r="C94" s="428"/>
      <c r="D94" s="429"/>
      <c r="E94" s="323"/>
      <c r="F94" s="259"/>
      <c r="G94" s="263"/>
    </row>
    <row r="95" spans="1:7" s="190" customFormat="1" ht="12" thickBot="1" x14ac:dyDescent="0.25">
      <c r="A95" s="194"/>
      <c r="G95" s="256"/>
    </row>
    <row r="96" spans="1:7" s="190" customFormat="1" ht="12" thickBot="1" x14ac:dyDescent="0.25">
      <c r="A96" s="194"/>
      <c r="C96" s="221" t="s">
        <v>220</v>
      </c>
      <c r="D96" s="222"/>
      <c r="E96" s="222"/>
      <c r="F96" s="222"/>
      <c r="G96" s="266">
        <f>SUM(G92:G94)</f>
        <v>0</v>
      </c>
    </row>
    <row r="97" spans="1:17" s="190" customFormat="1" ht="12" thickBot="1" x14ac:dyDescent="0.25">
      <c r="A97" s="194"/>
      <c r="C97" s="226"/>
      <c r="D97" s="226"/>
      <c r="E97" s="226"/>
      <c r="F97" s="226"/>
      <c r="G97" s="270"/>
    </row>
    <row r="98" spans="1:17" s="190" customFormat="1" ht="11.25" x14ac:dyDescent="0.2">
      <c r="A98" s="425" t="s">
        <v>322</v>
      </c>
      <c r="B98" s="186"/>
      <c r="C98" s="257" t="s">
        <v>214</v>
      </c>
      <c r="D98" s="258"/>
      <c r="E98" s="269"/>
      <c r="F98" s="269"/>
      <c r="G98" s="264" t="s">
        <v>215</v>
      </c>
    </row>
    <row r="99" spans="1:17" s="190" customFormat="1" ht="11.25" x14ac:dyDescent="0.2">
      <c r="A99" s="239"/>
      <c r="B99" s="240"/>
      <c r="C99" s="428"/>
      <c r="D99" s="429"/>
      <c r="E99" s="326"/>
      <c r="F99" s="259"/>
      <c r="G99" s="263"/>
    </row>
    <row r="100" spans="1:17" s="190" customFormat="1" ht="11.25" x14ac:dyDescent="0.2">
      <c r="A100" s="239"/>
      <c r="B100" s="240"/>
      <c r="C100" s="428"/>
      <c r="D100" s="429"/>
      <c r="E100" s="326"/>
      <c r="F100" s="259"/>
      <c r="G100" s="263"/>
    </row>
    <row r="101" spans="1:17" s="190" customFormat="1" ht="11.25" x14ac:dyDescent="0.2">
      <c r="A101" s="239"/>
      <c r="B101" s="245"/>
      <c r="C101" s="428"/>
      <c r="D101" s="429"/>
      <c r="E101" s="326"/>
      <c r="F101" s="327"/>
      <c r="G101" s="271"/>
    </row>
    <row r="102" spans="1:17" s="190" customFormat="1" ht="12" thickBot="1" x14ac:dyDescent="0.25">
      <c r="B102" s="245"/>
      <c r="F102" s="248"/>
      <c r="G102" s="272"/>
    </row>
    <row r="103" spans="1:17" s="190" customFormat="1" ht="12" thickBot="1" x14ac:dyDescent="0.25">
      <c r="C103" s="221" t="s">
        <v>221</v>
      </c>
      <c r="D103" s="222"/>
      <c r="E103" s="222"/>
      <c r="F103" s="222"/>
      <c r="G103" s="266">
        <f>SUM(G99:G101)</f>
        <v>0</v>
      </c>
    </row>
    <row r="104" spans="1:17" s="190" customFormat="1" ht="12" thickBot="1" x14ac:dyDescent="0.25">
      <c r="G104" s="244"/>
    </row>
    <row r="105" spans="1:17" s="190" customFormat="1" ht="11.25" x14ac:dyDescent="0.2">
      <c r="A105" s="185" t="s">
        <v>222</v>
      </c>
      <c r="B105" s="273"/>
      <c r="C105" s="257" t="s">
        <v>214</v>
      </c>
      <c r="D105" s="258"/>
      <c r="E105" s="269"/>
      <c r="F105" s="269"/>
      <c r="G105" s="264" t="s">
        <v>215</v>
      </c>
    </row>
    <row r="106" spans="1:17" s="190" customFormat="1" ht="11.25" x14ac:dyDescent="0.2">
      <c r="A106" s="239"/>
      <c r="B106" s="240"/>
      <c r="C106" s="428"/>
      <c r="D106" s="429"/>
      <c r="E106" s="326"/>
      <c r="F106" s="259"/>
      <c r="G106" s="263"/>
    </row>
    <row r="107" spans="1:17" s="190" customFormat="1" ht="11.25" x14ac:dyDescent="0.2">
      <c r="A107" s="239"/>
      <c r="B107" s="240"/>
      <c r="C107" s="428"/>
      <c r="D107" s="429"/>
      <c r="E107" s="326"/>
      <c r="F107" s="259"/>
      <c r="G107" s="263"/>
    </row>
    <row r="108" spans="1:17" s="190" customFormat="1" ht="11.25" x14ac:dyDescent="0.2">
      <c r="A108" s="239"/>
      <c r="B108" s="240"/>
      <c r="C108" s="428"/>
      <c r="D108" s="429"/>
      <c r="E108" s="326"/>
      <c r="F108" s="259"/>
      <c r="G108" s="271"/>
    </row>
    <row r="109" spans="1:17" s="190" customFormat="1" ht="12" thickBot="1" x14ac:dyDescent="0.25">
      <c r="C109" s="226"/>
      <c r="D109" s="226"/>
      <c r="E109" s="226"/>
      <c r="F109" s="226"/>
      <c r="G109" s="275"/>
    </row>
    <row r="110" spans="1:17" s="190" customFormat="1" ht="13.5" thickBot="1" x14ac:dyDescent="0.25">
      <c r="C110" s="221" t="s">
        <v>223</v>
      </c>
      <c r="D110" s="222"/>
      <c r="E110" s="222"/>
      <c r="F110" s="222"/>
      <c r="G110" s="266">
        <f>SUM(G106:G108)</f>
        <v>0</v>
      </c>
      <c r="K110" s="198"/>
      <c r="L110" s="198"/>
      <c r="M110" s="198"/>
      <c r="N110" s="198"/>
      <c r="O110" s="198"/>
      <c r="P110" s="198"/>
      <c r="Q110" s="198"/>
    </row>
    <row r="111" spans="1:17" s="198" customFormat="1" ht="13.5" thickBot="1" x14ac:dyDescent="0.25">
      <c r="B111" s="276"/>
      <c r="E111" s="277"/>
      <c r="G111" s="277"/>
      <c r="K111" s="190"/>
      <c r="L111" s="190"/>
      <c r="M111" s="190"/>
      <c r="N111" s="190"/>
      <c r="O111" s="190"/>
      <c r="P111" s="190"/>
      <c r="Q111" s="190"/>
    </row>
    <row r="112" spans="1:17" s="190" customFormat="1" ht="11.25" x14ac:dyDescent="0.2">
      <c r="A112" s="185" t="s">
        <v>224</v>
      </c>
      <c r="B112" s="186"/>
      <c r="C112" s="257" t="s">
        <v>214</v>
      </c>
      <c r="D112" s="258"/>
      <c r="E112" s="269"/>
      <c r="F112" s="269"/>
      <c r="G112" s="264" t="s">
        <v>215</v>
      </c>
    </row>
    <row r="113" spans="1:17" s="190" customFormat="1" ht="11.25" x14ac:dyDescent="0.2">
      <c r="A113" s="239"/>
      <c r="B113" s="240"/>
      <c r="C113" s="428"/>
      <c r="D113" s="429"/>
      <c r="E113" s="326"/>
      <c r="F113" s="259"/>
      <c r="G113" s="263"/>
    </row>
    <row r="114" spans="1:17" s="190" customFormat="1" ht="11.25" x14ac:dyDescent="0.2">
      <c r="A114" s="239"/>
      <c r="B114" s="240"/>
      <c r="C114" s="428"/>
      <c r="D114" s="429"/>
      <c r="E114" s="326"/>
      <c r="F114" s="259"/>
      <c r="G114" s="263"/>
    </row>
    <row r="115" spans="1:17" s="190" customFormat="1" x14ac:dyDescent="0.2">
      <c r="A115" s="239"/>
      <c r="B115" s="240"/>
      <c r="C115" s="428"/>
      <c r="D115" s="429"/>
      <c r="E115" s="326"/>
      <c r="F115" s="259"/>
      <c r="G115" s="263"/>
      <c r="I115"/>
      <c r="J115"/>
      <c r="K115"/>
    </row>
    <row r="116" spans="1:17" s="190" customFormat="1" ht="13.5" thickBot="1" x14ac:dyDescent="0.25">
      <c r="D116" s="248"/>
      <c r="G116" s="256"/>
      <c r="I116"/>
      <c r="J116"/>
      <c r="K116"/>
    </row>
    <row r="117" spans="1:17" s="190" customFormat="1" ht="13.5" thickBot="1" x14ac:dyDescent="0.25">
      <c r="C117" s="221" t="s">
        <v>225</v>
      </c>
      <c r="D117" s="222"/>
      <c r="E117" s="222"/>
      <c r="F117" s="222"/>
      <c r="G117" s="266">
        <f>SUM(G113:G115)</f>
        <v>0</v>
      </c>
      <c r="I117"/>
      <c r="J117"/>
      <c r="K117"/>
    </row>
    <row r="118" spans="1:17" s="190" customFormat="1" ht="13.5" thickBot="1" x14ac:dyDescent="0.25">
      <c r="G118" s="244"/>
      <c r="I118"/>
      <c r="J118"/>
      <c r="K118"/>
    </row>
    <row r="119" spans="1:17" s="190" customFormat="1" x14ac:dyDescent="0.2">
      <c r="A119" s="185" t="s">
        <v>226</v>
      </c>
      <c r="B119" s="186"/>
      <c r="C119" s="257" t="s">
        <v>227</v>
      </c>
      <c r="D119" s="257"/>
      <c r="E119" s="328"/>
      <c r="F119" s="274"/>
      <c r="G119" s="264" t="s">
        <v>215</v>
      </c>
      <c r="I119"/>
      <c r="J119"/>
      <c r="K119"/>
    </row>
    <row r="120" spans="1:17" s="190" customFormat="1" x14ac:dyDescent="0.2">
      <c r="A120" s="239"/>
      <c r="B120" s="240"/>
      <c r="C120" s="428"/>
      <c r="D120" s="429"/>
      <c r="E120" s="325"/>
      <c r="F120" s="324"/>
      <c r="G120" s="263"/>
      <c r="I120"/>
      <c r="J120"/>
      <c r="K120"/>
    </row>
    <row r="121" spans="1:17" s="190" customFormat="1" x14ac:dyDescent="0.2">
      <c r="A121" s="239"/>
      <c r="B121" s="240"/>
      <c r="C121" s="428"/>
      <c r="D121" s="429"/>
      <c r="E121" s="325"/>
      <c r="F121" s="324"/>
      <c r="G121" s="263"/>
      <c r="I121"/>
      <c r="J121"/>
      <c r="K121"/>
    </row>
    <row r="122" spans="1:17" s="190" customFormat="1" ht="11.25" x14ac:dyDescent="0.2">
      <c r="A122" s="239"/>
      <c r="B122" s="240"/>
      <c r="C122" s="428"/>
      <c r="D122" s="429"/>
      <c r="E122" s="325"/>
      <c r="F122" s="324"/>
      <c r="G122" s="271"/>
    </row>
    <row r="123" spans="1:17" s="190" customFormat="1" ht="13.5" thickBot="1" x14ac:dyDescent="0.25">
      <c r="G123" s="272"/>
      <c r="K123" s="198"/>
      <c r="L123" s="198"/>
      <c r="M123" s="198"/>
      <c r="N123" s="198"/>
      <c r="O123" s="198"/>
      <c r="P123" s="198"/>
      <c r="Q123" s="198"/>
    </row>
    <row r="124" spans="1:17" s="198" customFormat="1" ht="13.5" thickBot="1" x14ac:dyDescent="0.25">
      <c r="A124" s="190"/>
      <c r="B124" s="190"/>
      <c r="C124" s="221" t="s">
        <v>228</v>
      </c>
      <c r="D124" s="222"/>
      <c r="E124" s="222"/>
      <c r="F124" s="222"/>
      <c r="G124" s="266">
        <f>SUM(G120:G122)</f>
        <v>0</v>
      </c>
      <c r="H124" s="278" t="s">
        <v>298</v>
      </c>
      <c r="I124" s="279"/>
    </row>
    <row r="125" spans="1:17" s="198" customFormat="1" ht="13.5" thickBot="1" x14ac:dyDescent="0.25">
      <c r="A125" s="276"/>
      <c r="B125" s="276"/>
      <c r="C125" s="277"/>
      <c r="H125" s="285">
        <f ca="1">NOW()</f>
        <v>45048.44266724537</v>
      </c>
      <c r="I125" s="279"/>
    </row>
    <row r="126" spans="1:17" s="198" customFormat="1" ht="13.5" customHeight="1" thickBot="1" x14ac:dyDescent="0.25">
      <c r="A126" s="276"/>
      <c r="B126" s="280" t="s">
        <v>229</v>
      </c>
      <c r="C126" s="281"/>
      <c r="D126" s="282"/>
      <c r="E126" s="283"/>
      <c r="F126" s="283"/>
      <c r="G126" s="284">
        <f>I38+G57+G63+G51+G70+G75+G45+G82+G89+G96+G103+G110+G117+G124</f>
        <v>0</v>
      </c>
      <c r="H126" s="197"/>
      <c r="K126" s="286"/>
      <c r="L126" s="286"/>
      <c r="M126" s="286"/>
      <c r="N126" s="286"/>
      <c r="O126" s="286"/>
      <c r="P126" s="286"/>
      <c r="Q126" s="286"/>
    </row>
    <row r="127" spans="1:17" s="286" customFormat="1" ht="23.25" x14ac:dyDescent="0.2">
      <c r="A127" s="198"/>
      <c r="B127" s="276"/>
      <c r="C127" s="198"/>
      <c r="D127" s="198"/>
      <c r="E127" s="277"/>
      <c r="F127" s="198"/>
      <c r="G127" s="277"/>
      <c r="H127" s="290"/>
      <c r="I127" s="289"/>
      <c r="K127" s="198"/>
      <c r="L127" s="198"/>
      <c r="M127" s="198"/>
      <c r="N127" s="198"/>
      <c r="O127" s="198"/>
      <c r="P127" s="198"/>
      <c r="Q127" s="198"/>
    </row>
    <row r="128" spans="1:17" s="198" customFormat="1" ht="12" customHeight="1" x14ac:dyDescent="0.2">
      <c r="A128" s="287" t="s">
        <v>230</v>
      </c>
      <c r="B128" s="287"/>
      <c r="C128" s="288"/>
      <c r="D128" s="289"/>
      <c r="E128" s="288"/>
      <c r="F128" s="289"/>
      <c r="G128" s="288"/>
      <c r="H128" s="197"/>
    </row>
    <row r="129" customFormat="1" x14ac:dyDescent="0.2"/>
    <row r="130" customFormat="1" x14ac:dyDescent="0.2"/>
    <row r="131" customFormat="1" x14ac:dyDescent="0.2"/>
    <row r="132" customFormat="1" x14ac:dyDescent="0.2"/>
    <row r="133" customFormat="1" x14ac:dyDescent="0.2"/>
    <row r="134" customFormat="1" x14ac:dyDescent="0.2"/>
    <row r="135" customFormat="1" x14ac:dyDescent="0.2"/>
    <row r="136" customFormat="1" x14ac:dyDescent="0.2"/>
    <row r="137" customFormat="1" x14ac:dyDescent="0.2"/>
    <row r="138" customFormat="1" x14ac:dyDescent="0.2"/>
    <row r="139" customFormat="1" x14ac:dyDescent="0.2"/>
    <row r="140" customFormat="1" x14ac:dyDescent="0.2"/>
    <row r="141" customFormat="1" x14ac:dyDescent="0.2"/>
    <row r="142" customFormat="1" x14ac:dyDescent="0.2"/>
    <row r="143" customFormat="1" x14ac:dyDescent="0.2"/>
    <row r="144" customFormat="1" x14ac:dyDescent="0.2"/>
    <row r="145" customFormat="1" x14ac:dyDescent="0.2"/>
    <row r="146" customFormat="1" x14ac:dyDescent="0.2"/>
    <row r="147" customFormat="1" x14ac:dyDescent="0.2"/>
    <row r="148" customFormat="1" x14ac:dyDescent="0.2"/>
    <row r="149" customFormat="1" x14ac:dyDescent="0.2"/>
    <row r="150" customFormat="1" x14ac:dyDescent="0.2"/>
    <row r="151" customFormat="1" x14ac:dyDescent="0.2"/>
    <row r="152" customFormat="1" x14ac:dyDescent="0.2"/>
    <row r="153" customFormat="1" x14ac:dyDescent="0.2"/>
    <row r="154" customFormat="1" x14ac:dyDescent="0.2"/>
    <row r="155" customFormat="1" x14ac:dyDescent="0.2"/>
    <row r="156" customFormat="1" x14ac:dyDescent="0.2"/>
    <row r="157" customFormat="1" x14ac:dyDescent="0.2"/>
    <row r="158" customFormat="1" x14ac:dyDescent="0.2"/>
    <row r="159" customFormat="1" x14ac:dyDescent="0.2"/>
    <row r="160" customFormat="1" x14ac:dyDescent="0.2"/>
    <row r="161" customFormat="1" x14ac:dyDescent="0.2"/>
    <row r="162" customFormat="1" x14ac:dyDescent="0.2"/>
    <row r="163" customFormat="1" x14ac:dyDescent="0.2"/>
    <row r="164" customFormat="1" x14ac:dyDescent="0.2"/>
    <row r="165" customFormat="1" x14ac:dyDescent="0.2"/>
    <row r="166" customFormat="1" x14ac:dyDescent="0.2"/>
    <row r="167" customFormat="1" x14ac:dyDescent="0.2"/>
    <row r="168" customFormat="1" x14ac:dyDescent="0.2"/>
    <row r="169" customFormat="1" x14ac:dyDescent="0.2"/>
    <row r="170" customFormat="1" x14ac:dyDescent="0.2"/>
    <row r="171" customFormat="1" x14ac:dyDescent="0.2"/>
    <row r="172" customFormat="1" x14ac:dyDescent="0.2"/>
    <row r="173" customFormat="1" x14ac:dyDescent="0.2"/>
    <row r="174" customFormat="1" x14ac:dyDescent="0.2"/>
    <row r="175" customFormat="1" x14ac:dyDescent="0.2"/>
    <row r="176" customFormat="1" x14ac:dyDescent="0.2"/>
    <row r="177" customFormat="1" x14ac:dyDescent="0.2"/>
    <row r="178" customFormat="1" x14ac:dyDescent="0.2"/>
    <row r="179" customFormat="1" x14ac:dyDescent="0.2"/>
    <row r="180" customFormat="1" x14ac:dyDescent="0.2"/>
    <row r="181" customFormat="1" x14ac:dyDescent="0.2"/>
    <row r="182" customFormat="1" x14ac:dyDescent="0.2"/>
    <row r="183" customFormat="1" ht="11.25" customHeight="1" x14ac:dyDescent="0.2"/>
    <row r="184" customFormat="1" x14ac:dyDescent="0.2"/>
    <row r="185" customFormat="1" x14ac:dyDescent="0.2"/>
    <row r="186" customFormat="1" x14ac:dyDescent="0.2"/>
    <row r="187" customFormat="1" x14ac:dyDescent="0.2"/>
    <row r="188" customFormat="1" x14ac:dyDescent="0.2"/>
    <row r="189" customFormat="1" x14ac:dyDescent="0.2"/>
    <row r="190" customFormat="1" x14ac:dyDescent="0.2"/>
    <row r="191" customFormat="1" x14ac:dyDescent="0.2"/>
    <row r="192" customFormat="1" x14ac:dyDescent="0.2"/>
    <row r="193" customFormat="1" x14ac:dyDescent="0.2"/>
    <row r="194" customFormat="1" x14ac:dyDescent="0.2"/>
    <row r="195" customFormat="1" x14ac:dyDescent="0.2"/>
    <row r="196" customFormat="1" x14ac:dyDescent="0.2"/>
    <row r="197" customFormat="1" x14ac:dyDescent="0.2"/>
    <row r="198" customFormat="1" x14ac:dyDescent="0.2"/>
    <row r="199" customFormat="1" x14ac:dyDescent="0.2"/>
    <row r="200" customFormat="1" x14ac:dyDescent="0.2"/>
    <row r="201" customFormat="1" x14ac:dyDescent="0.2"/>
    <row r="202" customFormat="1" x14ac:dyDescent="0.2"/>
    <row r="203" customFormat="1" x14ac:dyDescent="0.2"/>
    <row r="204" customFormat="1" x14ac:dyDescent="0.2"/>
    <row r="205" customFormat="1" x14ac:dyDescent="0.2"/>
    <row r="206" customFormat="1" x14ac:dyDescent="0.2"/>
    <row r="207" customFormat="1" x14ac:dyDescent="0.2"/>
    <row r="208" customFormat="1" x14ac:dyDescent="0.2"/>
    <row r="209" customFormat="1" x14ac:dyDescent="0.2"/>
    <row r="210" customFormat="1" x14ac:dyDescent="0.2"/>
    <row r="211" customFormat="1" x14ac:dyDescent="0.2"/>
    <row r="212" customFormat="1" x14ac:dyDescent="0.2"/>
    <row r="213" customFormat="1" x14ac:dyDescent="0.2"/>
    <row r="214" customFormat="1" x14ac:dyDescent="0.2"/>
    <row r="215" customFormat="1" x14ac:dyDescent="0.2"/>
    <row r="216" customFormat="1" x14ac:dyDescent="0.2"/>
    <row r="217" customFormat="1" x14ac:dyDescent="0.2"/>
    <row r="218" customFormat="1" x14ac:dyDescent="0.2"/>
    <row r="219" customFormat="1" x14ac:dyDescent="0.2"/>
    <row r="220" customFormat="1" x14ac:dyDescent="0.2"/>
    <row r="221" customFormat="1" x14ac:dyDescent="0.2"/>
    <row r="222" customFormat="1" x14ac:dyDescent="0.2"/>
    <row r="223" customFormat="1" x14ac:dyDescent="0.2"/>
    <row r="224" customFormat="1" x14ac:dyDescent="0.2"/>
    <row r="225" customFormat="1" x14ac:dyDescent="0.2"/>
    <row r="226" customFormat="1" x14ac:dyDescent="0.2"/>
    <row r="227" customFormat="1" x14ac:dyDescent="0.2"/>
    <row r="228" customFormat="1" x14ac:dyDescent="0.2"/>
    <row r="229" customFormat="1" x14ac:dyDescent="0.2"/>
    <row r="230" customFormat="1" x14ac:dyDescent="0.2"/>
    <row r="231" customFormat="1" x14ac:dyDescent="0.2"/>
    <row r="232" customFormat="1" x14ac:dyDescent="0.2"/>
    <row r="233" customFormat="1" x14ac:dyDescent="0.2"/>
    <row r="234" customFormat="1" x14ac:dyDescent="0.2"/>
    <row r="235" customFormat="1" x14ac:dyDescent="0.2"/>
    <row r="236" customFormat="1" x14ac:dyDescent="0.2"/>
    <row r="237" customFormat="1" x14ac:dyDescent="0.2"/>
    <row r="238" customFormat="1" x14ac:dyDescent="0.2"/>
    <row r="239" customFormat="1" x14ac:dyDescent="0.2"/>
    <row r="240" customFormat="1" x14ac:dyDescent="0.2"/>
    <row r="241" customFormat="1" x14ac:dyDescent="0.2"/>
    <row r="242" customFormat="1" x14ac:dyDescent="0.2"/>
    <row r="243" customFormat="1" x14ac:dyDescent="0.2"/>
    <row r="244" customFormat="1" x14ac:dyDescent="0.2"/>
    <row r="245" customFormat="1" x14ac:dyDescent="0.2"/>
    <row r="246" customFormat="1" x14ac:dyDescent="0.2"/>
    <row r="247" customFormat="1" x14ac:dyDescent="0.2"/>
    <row r="248" customFormat="1" x14ac:dyDescent="0.2"/>
    <row r="249" customFormat="1" x14ac:dyDescent="0.2"/>
    <row r="250" customFormat="1" x14ac:dyDescent="0.2"/>
    <row r="251" customFormat="1" x14ac:dyDescent="0.2"/>
    <row r="252" customFormat="1" x14ac:dyDescent="0.2"/>
    <row r="253" customFormat="1" x14ac:dyDescent="0.2"/>
    <row r="254" customFormat="1" x14ac:dyDescent="0.2"/>
    <row r="255" customFormat="1" x14ac:dyDescent="0.2"/>
    <row r="256" customFormat="1" x14ac:dyDescent="0.2"/>
    <row r="257" customFormat="1" x14ac:dyDescent="0.2"/>
    <row r="258" customFormat="1" x14ac:dyDescent="0.2"/>
    <row r="259" customFormat="1" x14ac:dyDescent="0.2"/>
    <row r="260" customFormat="1" x14ac:dyDescent="0.2"/>
    <row r="261" customFormat="1" x14ac:dyDescent="0.2"/>
    <row r="262" customFormat="1" x14ac:dyDescent="0.2"/>
    <row r="263" customFormat="1" x14ac:dyDescent="0.2"/>
    <row r="264" customFormat="1" x14ac:dyDescent="0.2"/>
    <row r="265" customFormat="1" x14ac:dyDescent="0.2"/>
    <row r="266" customFormat="1" x14ac:dyDescent="0.2"/>
    <row r="267" customFormat="1" x14ac:dyDescent="0.2"/>
    <row r="268" customFormat="1" x14ac:dyDescent="0.2"/>
    <row r="269" customFormat="1" x14ac:dyDescent="0.2"/>
    <row r="270" customFormat="1" x14ac:dyDescent="0.2"/>
    <row r="271" customFormat="1" x14ac:dyDescent="0.2"/>
    <row r="272" customFormat="1" x14ac:dyDescent="0.2"/>
    <row r="273" customFormat="1" x14ac:dyDescent="0.2"/>
    <row r="274" customFormat="1" x14ac:dyDescent="0.2"/>
    <row r="275" customFormat="1" x14ac:dyDescent="0.2"/>
    <row r="276" customFormat="1" x14ac:dyDescent="0.2"/>
    <row r="277" customFormat="1" x14ac:dyDescent="0.2"/>
    <row r="278" customFormat="1" x14ac:dyDescent="0.2"/>
    <row r="279" customFormat="1" x14ac:dyDescent="0.2"/>
    <row r="280" customFormat="1" x14ac:dyDescent="0.2"/>
    <row r="281" customFormat="1" x14ac:dyDescent="0.2"/>
    <row r="282" customFormat="1" x14ac:dyDescent="0.2"/>
    <row r="283" customFormat="1" x14ac:dyDescent="0.2"/>
    <row r="284" customFormat="1" x14ac:dyDescent="0.2"/>
    <row r="285" customFormat="1" x14ac:dyDescent="0.2"/>
    <row r="286" customFormat="1" x14ac:dyDescent="0.2"/>
    <row r="287" customFormat="1" x14ac:dyDescent="0.2"/>
    <row r="288" customFormat="1" x14ac:dyDescent="0.2"/>
    <row r="289" customFormat="1" x14ac:dyDescent="0.2"/>
    <row r="290" customFormat="1" x14ac:dyDescent="0.2"/>
    <row r="291" customFormat="1" x14ac:dyDescent="0.2"/>
    <row r="292" customFormat="1" x14ac:dyDescent="0.2"/>
    <row r="293" customFormat="1" x14ac:dyDescent="0.2"/>
    <row r="294" customFormat="1" x14ac:dyDescent="0.2"/>
    <row r="295" customFormat="1" x14ac:dyDescent="0.2"/>
    <row r="296" customFormat="1" x14ac:dyDescent="0.2"/>
    <row r="297" customFormat="1" x14ac:dyDescent="0.2"/>
    <row r="298" customFormat="1" x14ac:dyDescent="0.2"/>
    <row r="299" customFormat="1" x14ac:dyDescent="0.2"/>
    <row r="300" customFormat="1" x14ac:dyDescent="0.2"/>
    <row r="301" customFormat="1" x14ac:dyDescent="0.2"/>
    <row r="302" customFormat="1" x14ac:dyDescent="0.2"/>
    <row r="303" customFormat="1" x14ac:dyDescent="0.2"/>
    <row r="304" customFormat="1" x14ac:dyDescent="0.2"/>
    <row r="305" customFormat="1" x14ac:dyDescent="0.2"/>
    <row r="306" customFormat="1" x14ac:dyDescent="0.2"/>
    <row r="307" customFormat="1" x14ac:dyDescent="0.2"/>
    <row r="308" customFormat="1" x14ac:dyDescent="0.2"/>
    <row r="309" customFormat="1" x14ac:dyDescent="0.2"/>
    <row r="310" customFormat="1" x14ac:dyDescent="0.2"/>
    <row r="311" customFormat="1" x14ac:dyDescent="0.2"/>
    <row r="312" customFormat="1" x14ac:dyDescent="0.2"/>
    <row r="313" customFormat="1" x14ac:dyDescent="0.2"/>
    <row r="314" customFormat="1" x14ac:dyDescent="0.2"/>
  </sheetData>
  <phoneticPr fontId="0" type="noConversion"/>
  <dataValidations count="9">
    <dataValidation type="list" allowBlank="1" showInputMessage="1" showErrorMessage="1" sqref="H48:H49 H60:H61 H54:H55" xr:uid="{A7CDF0A1-C376-4DFA-92AE-0330BFF29FCC}">
      <formula1>"Yes, No"</formula1>
    </dataValidation>
    <dataValidation type="list" allowBlank="1" showInputMessage="1" showErrorMessage="1" sqref="C7:C36" xr:uid="{7F8AC023-2685-4410-8F62-B9D951811B6E}">
      <formula1>"A,R,C"</formula1>
    </dataValidation>
    <dataValidation type="list" allowBlank="1" showInputMessage="1" showErrorMessage="1" sqref="A41:A43" xr:uid="{8670A7EF-77B9-4BA3-BA6C-6880551885F6}">
      <formula1>Vehicle_Type</formula1>
    </dataValidation>
    <dataValidation type="list" allowBlank="1" showInputMessage="1" showErrorMessage="1" sqref="A48:A49" xr:uid="{F82DC93A-A4C8-46A6-BD20-E4DC81C02488}">
      <formula1>Air_Type</formula1>
    </dataValidation>
    <dataValidation type="list" allowBlank="1" showInputMessage="1" showErrorMessage="1" prompt="click on arrow for a drop down list" sqref="A54:A55" xr:uid="{EF7DF4E9-19B9-4DB4-9B8A-19E3F9A49EF3}">
      <formula1>Boat_Type</formula1>
    </dataValidation>
    <dataValidation type="list" allowBlank="1" showInputMessage="1" showErrorMessage="1" prompt="click on arrow for a drop down list" sqref="A60:A61" xr:uid="{C327CAC9-CB5A-4574-8052-1D029D7BC4BD}">
      <formula1>Cutter_Type</formula1>
    </dataValidation>
    <dataValidation type="list" allowBlank="1" showInputMessage="1" showErrorMessage="1" prompt="click on arrow for a drop down list" sqref="A66:A68" xr:uid="{D191A898-AA4E-4755-AB54-2DCEFA4BC39A}">
      <formula1>Equip_List</formula1>
    </dataValidation>
    <dataValidation type="list" allowBlank="1" showInputMessage="1" showErrorMessage="1" sqref="E7:E36" xr:uid="{6F847689-EAE1-401F-8A8D-6C5E38A80561}">
      <formula1>Paygrade</formula1>
    </dataValidation>
    <dataValidation type="list" errorStyle="warning" allowBlank="1" showInputMessage="1" showErrorMessage="1" errorTitle="Warning" error="This Position is not part of the standard list Select Yes to continue." sqref="F7:F36" xr:uid="{F2F24976-230F-4259-A9BB-6C210102AD35}">
      <formula1>Duty_List</formula1>
    </dataValidation>
  </dataValidations>
  <pageMargins left="0.7" right="0.7" top="0.75" bottom="0.75" header="0.3" footer="0.3"/>
  <pageSetup scale="74" fitToHeight="0" orientation="portrait" r:id="rId1"/>
  <headerFooter alignWithMargins="0"/>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pageSetUpPr fitToPage="1"/>
  </sheetPr>
  <dimension ref="A1:R310"/>
  <sheetViews>
    <sheetView showGridLines="0" zoomScaleNormal="100" workbookViewId="0"/>
  </sheetViews>
  <sheetFormatPr defaultColWidth="9.140625" defaultRowHeight="12.75" x14ac:dyDescent="0.2"/>
  <cols>
    <col min="1" max="1" width="24.7109375" style="6" customWidth="1"/>
    <col min="2" max="2" width="15.28515625" style="5" bestFit="1" customWidth="1"/>
    <col min="3" max="3" width="8" style="6" customWidth="1"/>
    <col min="4" max="4" width="16.28515625" style="6" customWidth="1"/>
    <col min="5" max="5" width="8.7109375" style="6" bestFit="1" customWidth="1"/>
    <col min="6" max="6" width="12.7109375" style="6" customWidth="1"/>
    <col min="7" max="7" width="12" style="6" customWidth="1"/>
    <col min="8" max="8" width="12.7109375" style="6" customWidth="1"/>
    <col min="9" max="9" width="12.7109375" style="5" customWidth="1"/>
    <col min="10" max="16384" width="9.140625" style="5"/>
  </cols>
  <sheetData>
    <row r="1" spans="1:10" x14ac:dyDescent="0.2">
      <c r="A1" s="72" t="s">
        <v>119</v>
      </c>
      <c r="B1" s="85" t="str">
        <f>'Daily Summary'!J2</f>
        <v>UCGPXXXXXX</v>
      </c>
      <c r="D1" s="5"/>
      <c r="F1" s="12" t="s">
        <v>259</v>
      </c>
      <c r="G1" s="87" t="str">
        <f>'Daily Summary'!A1</f>
        <v>F/V StillaFloat</v>
      </c>
    </row>
    <row r="2" spans="1:10" x14ac:dyDescent="0.2">
      <c r="A2" s="30"/>
      <c r="B2" s="30"/>
      <c r="C2" s="30"/>
      <c r="D2" s="5"/>
      <c r="E2" s="30"/>
      <c r="F2" s="5"/>
      <c r="G2" s="30"/>
      <c r="H2" s="5"/>
    </row>
    <row r="3" spans="1:10" x14ac:dyDescent="0.2">
      <c r="A3" s="30"/>
      <c r="B3" s="30"/>
      <c r="C3" s="30"/>
      <c r="D3" s="5"/>
      <c r="E3" s="30"/>
      <c r="F3" s="5"/>
      <c r="G3" s="30"/>
      <c r="H3" s="5"/>
    </row>
    <row r="4" spans="1:10" ht="13.5" thickBot="1" x14ac:dyDescent="0.25">
      <c r="A4" s="12" t="s">
        <v>188</v>
      </c>
      <c r="B4" s="86">
        <f>'day14'!B4+1</f>
        <v>45214</v>
      </c>
      <c r="C4" s="30"/>
      <c r="D4" s="44"/>
      <c r="E4" s="44"/>
      <c r="F4" s="12" t="s">
        <v>311</v>
      </c>
      <c r="G4" s="70"/>
      <c r="H4" s="70"/>
      <c r="I4" s="74"/>
    </row>
    <row r="5" spans="1:10" ht="13.5" thickBot="1" x14ac:dyDescent="0.25">
      <c r="A5" s="12"/>
      <c r="B5" s="41"/>
      <c r="C5" s="30"/>
      <c r="D5" s="12"/>
      <c r="E5" s="12"/>
      <c r="F5" s="12"/>
      <c r="G5" s="40"/>
      <c r="H5" s="40"/>
      <c r="I5" s="40"/>
    </row>
    <row r="6" spans="1:10" s="190" customFormat="1" ht="11.25" x14ac:dyDescent="0.2">
      <c r="A6" s="185" t="s">
        <v>190</v>
      </c>
      <c r="B6" s="187" t="s">
        <v>236</v>
      </c>
      <c r="C6" s="187" t="s">
        <v>189</v>
      </c>
      <c r="D6" s="187" t="s">
        <v>191</v>
      </c>
      <c r="E6" s="187" t="s">
        <v>235</v>
      </c>
      <c r="F6" s="187" t="s">
        <v>192</v>
      </c>
      <c r="G6" s="187" t="s">
        <v>233</v>
      </c>
      <c r="H6" s="187" t="s">
        <v>234</v>
      </c>
      <c r="I6" s="264" t="s">
        <v>193</v>
      </c>
      <c r="J6" s="206"/>
    </row>
    <row r="7" spans="1:10" s="190" customFormat="1" ht="11.25" x14ac:dyDescent="0.2">
      <c r="A7" s="309" t="s">
        <v>409</v>
      </c>
      <c r="B7" s="310"/>
      <c r="C7" s="310"/>
      <c r="D7" s="208" t="s">
        <v>258</v>
      </c>
      <c r="E7" s="311" t="s">
        <v>30</v>
      </c>
      <c r="F7" s="210"/>
      <c r="G7" s="312">
        <v>0</v>
      </c>
      <c r="H7" s="313">
        <f>INDEX(Personnel[],MATCH(E7,Paygrade,0),2)</f>
        <v>38</v>
      </c>
      <c r="I7" s="314">
        <f>(G7*H7)</f>
        <v>0</v>
      </c>
    </row>
    <row r="8" spans="1:10" s="190" customFormat="1" ht="11.25" x14ac:dyDescent="0.2">
      <c r="A8" s="309" t="s">
        <v>409</v>
      </c>
      <c r="B8" s="207"/>
      <c r="C8" s="310"/>
      <c r="D8" s="208" t="s">
        <v>258</v>
      </c>
      <c r="E8" s="209" t="s">
        <v>32</v>
      </c>
      <c r="F8" s="210"/>
      <c r="G8" s="210">
        <v>0</v>
      </c>
      <c r="H8" s="313">
        <f>INDEX(Personnel[],MATCH(E8,Paygrade,0),2)</f>
        <v>52</v>
      </c>
      <c r="I8" s="212">
        <f t="shared" ref="I8:I36" si="0">(G8*H8)</f>
        <v>0</v>
      </c>
    </row>
    <row r="9" spans="1:10" s="190" customFormat="1" ht="11.25" x14ac:dyDescent="0.2">
      <c r="A9" s="309" t="s">
        <v>409</v>
      </c>
      <c r="B9" s="207"/>
      <c r="C9" s="310"/>
      <c r="D9" s="208" t="s">
        <v>258</v>
      </c>
      <c r="E9" s="209" t="s">
        <v>34</v>
      </c>
      <c r="F9" s="210"/>
      <c r="G9" s="210">
        <v>0</v>
      </c>
      <c r="H9" s="313">
        <f>INDEX(Personnel[],MATCH(E9,Paygrade,0),2)</f>
        <v>58</v>
      </c>
      <c r="I9" s="212">
        <f t="shared" si="0"/>
        <v>0</v>
      </c>
    </row>
    <row r="10" spans="1:10" s="190" customFormat="1" ht="11.25" x14ac:dyDescent="0.2">
      <c r="A10" s="309" t="s">
        <v>409</v>
      </c>
      <c r="B10" s="207"/>
      <c r="C10" s="310"/>
      <c r="D10" s="208" t="s">
        <v>258</v>
      </c>
      <c r="E10" s="209" t="s">
        <v>36</v>
      </c>
      <c r="F10" s="210"/>
      <c r="G10" s="210">
        <v>0</v>
      </c>
      <c r="H10" s="313">
        <f>INDEX(Personnel[],MATCH(E10,Paygrade,0),2)</f>
        <v>72</v>
      </c>
      <c r="I10" s="212">
        <f t="shared" si="0"/>
        <v>0</v>
      </c>
    </row>
    <row r="11" spans="1:10" s="190" customFormat="1" ht="11.25" x14ac:dyDescent="0.2">
      <c r="A11" s="309" t="s">
        <v>409</v>
      </c>
      <c r="B11" s="207"/>
      <c r="C11" s="310"/>
      <c r="D11" s="208" t="s">
        <v>258</v>
      </c>
      <c r="E11" s="209" t="s">
        <v>38</v>
      </c>
      <c r="F11" s="210"/>
      <c r="G11" s="210">
        <v>0</v>
      </c>
      <c r="H11" s="313">
        <f>INDEX(Personnel[],MATCH(E11,Paygrade,0),2)</f>
        <v>87</v>
      </c>
      <c r="I11" s="212">
        <f t="shared" si="0"/>
        <v>0</v>
      </c>
    </row>
    <row r="12" spans="1:10" s="190" customFormat="1" ht="11.25" x14ac:dyDescent="0.2">
      <c r="A12" s="309" t="s">
        <v>409</v>
      </c>
      <c r="B12" s="207"/>
      <c r="C12" s="310"/>
      <c r="D12" s="208" t="s">
        <v>258</v>
      </c>
      <c r="E12" s="209" t="s">
        <v>40</v>
      </c>
      <c r="F12" s="210"/>
      <c r="G12" s="210">
        <v>0</v>
      </c>
      <c r="H12" s="313">
        <f>INDEX(Personnel[],MATCH(E12,Paygrade,0),2)</f>
        <v>100</v>
      </c>
      <c r="I12" s="212">
        <f t="shared" si="0"/>
        <v>0</v>
      </c>
    </row>
    <row r="13" spans="1:10" s="190" customFormat="1" ht="11.25" x14ac:dyDescent="0.2">
      <c r="A13" s="309" t="s">
        <v>409</v>
      </c>
      <c r="B13" s="207"/>
      <c r="C13" s="310"/>
      <c r="D13" s="208" t="s">
        <v>258</v>
      </c>
      <c r="E13" s="209" t="s">
        <v>41</v>
      </c>
      <c r="F13" s="210"/>
      <c r="G13" s="210">
        <v>0</v>
      </c>
      <c r="H13" s="313">
        <f>INDEX(Personnel[],MATCH(E13,Paygrade,0),2)</f>
        <v>112</v>
      </c>
      <c r="I13" s="212">
        <f t="shared" si="0"/>
        <v>0</v>
      </c>
    </row>
    <row r="14" spans="1:10" s="190" customFormat="1" ht="11.25" x14ac:dyDescent="0.2">
      <c r="A14" s="309" t="s">
        <v>409</v>
      </c>
      <c r="B14" s="207"/>
      <c r="C14" s="310"/>
      <c r="D14" s="208" t="s">
        <v>258</v>
      </c>
      <c r="E14" s="209" t="s">
        <v>42</v>
      </c>
      <c r="F14" s="210"/>
      <c r="G14" s="210">
        <v>0</v>
      </c>
      <c r="H14" s="313">
        <f>INDEX(Personnel[],MATCH(E14,Paygrade,0),2)</f>
        <v>123</v>
      </c>
      <c r="I14" s="212">
        <f t="shared" si="0"/>
        <v>0</v>
      </c>
    </row>
    <row r="15" spans="1:10" s="190" customFormat="1" ht="11.25" x14ac:dyDescent="0.2">
      <c r="A15" s="309" t="s">
        <v>409</v>
      </c>
      <c r="B15" s="207"/>
      <c r="C15" s="310"/>
      <c r="D15" s="208" t="s">
        <v>258</v>
      </c>
      <c r="E15" s="209" t="s">
        <v>43</v>
      </c>
      <c r="F15" s="210"/>
      <c r="G15" s="210">
        <v>0</v>
      </c>
      <c r="H15" s="313">
        <f>INDEX(Personnel[],MATCH(E15,Paygrade,0),2)</f>
        <v>141</v>
      </c>
      <c r="I15" s="212">
        <f t="shared" si="0"/>
        <v>0</v>
      </c>
    </row>
    <row r="16" spans="1:10" s="190" customFormat="1" ht="11.25" x14ac:dyDescent="0.2">
      <c r="A16" s="309" t="s">
        <v>409</v>
      </c>
      <c r="B16" s="207"/>
      <c r="C16" s="310"/>
      <c r="D16" s="208" t="s">
        <v>258</v>
      </c>
      <c r="E16" s="209" t="s">
        <v>44</v>
      </c>
      <c r="F16" s="210"/>
      <c r="G16" s="210">
        <v>0</v>
      </c>
      <c r="H16" s="313">
        <f>INDEX(Personnel[],MATCH(E16,Paygrade,0),2)</f>
        <v>172</v>
      </c>
      <c r="I16" s="212">
        <f t="shared" si="0"/>
        <v>0</v>
      </c>
    </row>
    <row r="17" spans="1:9" s="190" customFormat="1" ht="11.25" x14ac:dyDescent="0.2">
      <c r="A17" s="309" t="s">
        <v>409</v>
      </c>
      <c r="B17" s="207"/>
      <c r="C17" s="310"/>
      <c r="D17" s="208" t="s">
        <v>258</v>
      </c>
      <c r="E17" s="209" t="s">
        <v>9</v>
      </c>
      <c r="F17" s="210"/>
      <c r="G17" s="210">
        <v>0</v>
      </c>
      <c r="H17" s="313">
        <f>INDEX(Personnel[],MATCH(E17,Paygrade,0),2)</f>
        <v>91</v>
      </c>
      <c r="I17" s="212">
        <f t="shared" si="0"/>
        <v>0</v>
      </c>
    </row>
    <row r="18" spans="1:9" s="190" customFormat="1" ht="11.25" x14ac:dyDescent="0.2">
      <c r="A18" s="309" t="s">
        <v>409</v>
      </c>
      <c r="B18" s="207"/>
      <c r="C18" s="310"/>
      <c r="D18" s="208" t="s">
        <v>258</v>
      </c>
      <c r="E18" s="209" t="s">
        <v>10</v>
      </c>
      <c r="F18" s="210"/>
      <c r="G18" s="210">
        <v>0</v>
      </c>
      <c r="H18" s="313">
        <f>INDEX(Personnel[],MATCH(E18,Paygrade,0),2)</f>
        <v>110</v>
      </c>
      <c r="I18" s="212">
        <f t="shared" si="0"/>
        <v>0</v>
      </c>
    </row>
    <row r="19" spans="1:9" s="190" customFormat="1" ht="11.25" x14ac:dyDescent="0.2">
      <c r="A19" s="309" t="s">
        <v>409</v>
      </c>
      <c r="B19" s="207"/>
      <c r="C19" s="310"/>
      <c r="D19" s="208" t="s">
        <v>258</v>
      </c>
      <c r="E19" s="209" t="s">
        <v>12</v>
      </c>
      <c r="F19" s="210"/>
      <c r="G19" s="210">
        <v>0</v>
      </c>
      <c r="H19" s="313">
        <f>INDEX(Personnel[],MATCH(E19,Paygrade,0),2)</f>
        <v>135</v>
      </c>
      <c r="I19" s="212">
        <f t="shared" si="0"/>
        <v>0</v>
      </c>
    </row>
    <row r="20" spans="1:9" s="190" customFormat="1" ht="11.25" x14ac:dyDescent="0.2">
      <c r="A20" s="309" t="s">
        <v>409</v>
      </c>
      <c r="B20" s="207"/>
      <c r="C20" s="310"/>
      <c r="D20" s="208" t="s">
        <v>258</v>
      </c>
      <c r="E20" s="209" t="s">
        <v>14</v>
      </c>
      <c r="F20" s="210"/>
      <c r="G20" s="210">
        <v>0</v>
      </c>
      <c r="H20" s="313">
        <f>INDEX(Personnel[],MATCH(E20,Paygrade,0),2)</f>
        <v>161</v>
      </c>
      <c r="I20" s="212">
        <f t="shared" si="0"/>
        <v>0</v>
      </c>
    </row>
    <row r="21" spans="1:9" s="190" customFormat="1" ht="11.25" x14ac:dyDescent="0.2">
      <c r="A21" s="309" t="s">
        <v>409</v>
      </c>
      <c r="B21" s="207"/>
      <c r="C21" s="310"/>
      <c r="D21" s="208" t="s">
        <v>258</v>
      </c>
      <c r="E21" s="209" t="s">
        <v>15</v>
      </c>
      <c r="F21" s="210"/>
      <c r="G21" s="210">
        <v>0</v>
      </c>
      <c r="H21" s="313">
        <f>INDEX(Personnel[],MATCH(E21,Paygrade,0),2)</f>
        <v>179</v>
      </c>
      <c r="I21" s="212">
        <f t="shared" si="0"/>
        <v>0</v>
      </c>
    </row>
    <row r="22" spans="1:9" s="190" customFormat="1" ht="11.25" x14ac:dyDescent="0.2">
      <c r="A22" s="309" t="s">
        <v>409</v>
      </c>
      <c r="B22" s="207"/>
      <c r="C22" s="310"/>
      <c r="D22" s="208" t="s">
        <v>258</v>
      </c>
      <c r="E22" s="209" t="s">
        <v>16</v>
      </c>
      <c r="F22" s="210"/>
      <c r="G22" s="210">
        <v>0</v>
      </c>
      <c r="H22" s="313">
        <f>INDEX(Personnel[],MATCH(E22,Paygrade,0),2)</f>
        <v>208</v>
      </c>
      <c r="I22" s="212">
        <f t="shared" si="0"/>
        <v>0</v>
      </c>
    </row>
    <row r="23" spans="1:9" s="190" customFormat="1" ht="11.25" x14ac:dyDescent="0.2">
      <c r="A23" s="309" t="s">
        <v>409</v>
      </c>
      <c r="B23" s="207"/>
      <c r="C23" s="310"/>
      <c r="D23" s="208" t="s">
        <v>258</v>
      </c>
      <c r="E23" s="209" t="s">
        <v>17</v>
      </c>
      <c r="F23" s="210"/>
      <c r="G23" s="210">
        <v>0</v>
      </c>
      <c r="H23" s="313">
        <f>INDEX(Personnel[],MATCH(E23,Paygrade,0),2)</f>
        <v>221</v>
      </c>
      <c r="I23" s="212">
        <f t="shared" si="0"/>
        <v>0</v>
      </c>
    </row>
    <row r="24" spans="1:9" s="190" customFormat="1" ht="11.25" x14ac:dyDescent="0.2">
      <c r="A24" s="309" t="s">
        <v>409</v>
      </c>
      <c r="B24" s="207"/>
      <c r="C24" s="310"/>
      <c r="D24" s="208" t="s">
        <v>258</v>
      </c>
      <c r="E24" s="209" t="s">
        <v>18</v>
      </c>
      <c r="F24" s="210"/>
      <c r="G24" s="210">
        <v>0</v>
      </c>
      <c r="H24" s="313">
        <f>INDEX(Personnel[],MATCH(E24,Paygrade,0),2)</f>
        <v>242</v>
      </c>
      <c r="I24" s="212">
        <f t="shared" si="0"/>
        <v>0</v>
      </c>
    </row>
    <row r="25" spans="1:9" s="190" customFormat="1" ht="11.25" x14ac:dyDescent="0.2">
      <c r="A25" s="309" t="s">
        <v>409</v>
      </c>
      <c r="B25" s="207"/>
      <c r="C25" s="310"/>
      <c r="D25" s="208" t="s">
        <v>258</v>
      </c>
      <c r="E25" s="209" t="s">
        <v>19</v>
      </c>
      <c r="F25" s="210"/>
      <c r="G25" s="210">
        <v>0</v>
      </c>
      <c r="H25" s="313">
        <f>INDEX(Personnel[],MATCH(E25,Paygrade,0),2)</f>
        <v>265</v>
      </c>
      <c r="I25" s="212">
        <f t="shared" si="0"/>
        <v>0</v>
      </c>
    </row>
    <row r="26" spans="1:9" s="190" customFormat="1" ht="11.25" x14ac:dyDescent="0.2">
      <c r="A26" s="309" t="s">
        <v>409</v>
      </c>
      <c r="B26" s="207"/>
      <c r="C26" s="310"/>
      <c r="D26" s="208" t="s">
        <v>258</v>
      </c>
      <c r="E26" s="209" t="s">
        <v>21</v>
      </c>
      <c r="F26" s="210"/>
      <c r="G26" s="210">
        <v>0</v>
      </c>
      <c r="H26" s="313">
        <f>INDEX(Personnel[],MATCH(E26,Paygrade,0),2)</f>
        <v>263</v>
      </c>
      <c r="I26" s="212">
        <f t="shared" si="0"/>
        <v>0</v>
      </c>
    </row>
    <row r="27" spans="1:9" s="190" customFormat="1" ht="11.25" x14ac:dyDescent="0.2">
      <c r="A27" s="309" t="s">
        <v>409</v>
      </c>
      <c r="B27" s="207"/>
      <c r="C27" s="310"/>
      <c r="D27" s="208" t="s">
        <v>258</v>
      </c>
      <c r="E27" s="209" t="s">
        <v>29</v>
      </c>
      <c r="F27" s="210"/>
      <c r="G27" s="210">
        <v>0</v>
      </c>
      <c r="H27" s="313">
        <f>INDEX(Personnel[],MATCH(E27,Paygrade,0),2)</f>
        <v>122</v>
      </c>
      <c r="I27" s="212">
        <f t="shared" si="0"/>
        <v>0</v>
      </c>
    </row>
    <row r="28" spans="1:9" s="190" customFormat="1" ht="11.25" x14ac:dyDescent="0.2">
      <c r="A28" s="309" t="s">
        <v>409</v>
      </c>
      <c r="B28" s="207"/>
      <c r="C28" s="310"/>
      <c r="D28" s="208" t="s">
        <v>258</v>
      </c>
      <c r="E28" s="209" t="s">
        <v>27</v>
      </c>
      <c r="F28" s="210"/>
      <c r="G28" s="210">
        <v>0</v>
      </c>
      <c r="H28" s="313">
        <f>INDEX(Personnel[],MATCH(E28,Paygrade,0),2)</f>
        <v>136</v>
      </c>
      <c r="I28" s="212">
        <f t="shared" si="0"/>
        <v>0</v>
      </c>
    </row>
    <row r="29" spans="1:9" s="190" customFormat="1" ht="11.25" x14ac:dyDescent="0.2">
      <c r="A29" s="309" t="s">
        <v>409</v>
      </c>
      <c r="B29" s="207"/>
      <c r="C29" s="310"/>
      <c r="D29" s="208" t="s">
        <v>258</v>
      </c>
      <c r="E29" s="209" t="s">
        <v>25</v>
      </c>
      <c r="F29" s="210"/>
      <c r="G29" s="210">
        <v>0</v>
      </c>
      <c r="H29" s="313">
        <f>INDEX(Personnel[],MATCH(E29,Paygrade,0),2)</f>
        <v>154</v>
      </c>
      <c r="I29" s="212">
        <f t="shared" si="0"/>
        <v>0</v>
      </c>
    </row>
    <row r="30" spans="1:9" s="190" customFormat="1" ht="11.25" x14ac:dyDescent="0.2">
      <c r="A30" s="309" t="s">
        <v>409</v>
      </c>
      <c r="B30" s="207"/>
      <c r="C30" s="310"/>
      <c r="D30" s="208" t="s">
        <v>258</v>
      </c>
      <c r="E30" s="209" t="s">
        <v>45</v>
      </c>
      <c r="F30" s="210"/>
      <c r="G30" s="210">
        <v>0</v>
      </c>
      <c r="H30" s="313">
        <f>INDEX(Personnel[],MATCH(E30,Paygrade,0),2)</f>
        <v>35</v>
      </c>
      <c r="I30" s="212">
        <f t="shared" si="0"/>
        <v>0</v>
      </c>
    </row>
    <row r="31" spans="1:9" s="190" customFormat="1" ht="11.25" x14ac:dyDescent="0.2">
      <c r="A31" s="309" t="s">
        <v>409</v>
      </c>
      <c r="B31" s="207"/>
      <c r="C31" s="310"/>
      <c r="D31" s="208" t="s">
        <v>258</v>
      </c>
      <c r="E31" s="209" t="s">
        <v>46</v>
      </c>
      <c r="F31" s="210"/>
      <c r="G31" s="210">
        <v>0</v>
      </c>
      <c r="H31" s="313">
        <f>INDEX(Personnel[],MATCH(E31,Paygrade,0),2)</f>
        <v>38</v>
      </c>
      <c r="I31" s="212">
        <f t="shared" si="0"/>
        <v>0</v>
      </c>
    </row>
    <row r="32" spans="1:9" s="190" customFormat="1" ht="11.25" x14ac:dyDescent="0.2">
      <c r="A32" s="309" t="s">
        <v>409</v>
      </c>
      <c r="B32" s="207"/>
      <c r="C32" s="310"/>
      <c r="D32" s="208" t="s">
        <v>258</v>
      </c>
      <c r="E32" s="209" t="s">
        <v>47</v>
      </c>
      <c r="F32" s="210"/>
      <c r="G32" s="210">
        <v>0</v>
      </c>
      <c r="H32" s="313">
        <f>INDEX(Personnel[],MATCH(E32,Paygrade,0),2)</f>
        <v>44</v>
      </c>
      <c r="I32" s="212">
        <f t="shared" si="0"/>
        <v>0</v>
      </c>
    </row>
    <row r="33" spans="1:18" s="190" customFormat="1" ht="11.25" x14ac:dyDescent="0.2">
      <c r="A33" s="309" t="s">
        <v>409</v>
      </c>
      <c r="B33" s="207"/>
      <c r="C33" s="310"/>
      <c r="D33" s="208" t="s">
        <v>258</v>
      </c>
      <c r="E33" s="209" t="s">
        <v>48</v>
      </c>
      <c r="F33" s="210"/>
      <c r="G33" s="210">
        <v>0</v>
      </c>
      <c r="H33" s="313">
        <f>INDEX(Personnel[],MATCH(E33,Paygrade,0),2)</f>
        <v>47</v>
      </c>
      <c r="I33" s="212">
        <f t="shared" si="0"/>
        <v>0</v>
      </c>
    </row>
    <row r="34" spans="1:18" s="190" customFormat="1" ht="11.25" x14ac:dyDescent="0.2">
      <c r="A34" s="309" t="s">
        <v>409</v>
      </c>
      <c r="B34" s="207"/>
      <c r="C34" s="310"/>
      <c r="D34" s="208" t="s">
        <v>258</v>
      </c>
      <c r="E34" s="209" t="s">
        <v>49</v>
      </c>
      <c r="F34" s="210"/>
      <c r="G34" s="210">
        <v>0</v>
      </c>
      <c r="H34" s="313">
        <f>INDEX(Personnel[],MATCH(E34,Paygrade,0),2)</f>
        <v>53</v>
      </c>
      <c r="I34" s="212">
        <f t="shared" si="0"/>
        <v>0</v>
      </c>
    </row>
    <row r="35" spans="1:18" s="190" customFormat="1" ht="11.25" x14ac:dyDescent="0.2">
      <c r="A35" s="309" t="s">
        <v>409</v>
      </c>
      <c r="B35" s="207"/>
      <c r="C35" s="310"/>
      <c r="D35" s="208" t="s">
        <v>258</v>
      </c>
      <c r="E35" s="209" t="s">
        <v>50</v>
      </c>
      <c r="F35" s="210"/>
      <c r="G35" s="210">
        <v>0</v>
      </c>
      <c r="H35" s="313">
        <f>INDEX(Personnel[],MATCH(E35,Paygrade,0),2)</f>
        <v>61</v>
      </c>
      <c r="I35" s="212">
        <f t="shared" si="0"/>
        <v>0</v>
      </c>
    </row>
    <row r="36" spans="1:18" s="190" customFormat="1" ht="11.25" x14ac:dyDescent="0.2">
      <c r="A36" s="309" t="s">
        <v>409</v>
      </c>
      <c r="B36" s="207"/>
      <c r="C36" s="310"/>
      <c r="D36" s="208" t="s">
        <v>258</v>
      </c>
      <c r="E36" s="209" t="s">
        <v>51</v>
      </c>
      <c r="F36" s="210"/>
      <c r="G36" s="210">
        <v>0</v>
      </c>
      <c r="H36" s="313">
        <f>INDEX(Personnel[],MATCH(E36,Paygrade,0),2)</f>
        <v>62</v>
      </c>
      <c r="I36" s="212">
        <f t="shared" si="0"/>
        <v>0</v>
      </c>
    </row>
    <row r="37" spans="1:18" s="190" customFormat="1" ht="12" thickBot="1" x14ac:dyDescent="0.25">
      <c r="A37" s="213"/>
      <c r="B37" s="214"/>
      <c r="C37" s="214"/>
      <c r="D37" s="215"/>
      <c r="E37" s="216"/>
      <c r="F37" s="216"/>
      <c r="G37" s="217"/>
      <c r="H37" s="218"/>
      <c r="I37" s="219"/>
    </row>
    <row r="38" spans="1:18" s="190" customFormat="1" ht="12" thickBot="1" x14ac:dyDescent="0.25">
      <c r="A38" s="220"/>
      <c r="B38" s="220"/>
      <c r="C38" s="221" t="s">
        <v>194</v>
      </c>
      <c r="D38" s="222"/>
      <c r="E38" s="222"/>
      <c r="F38" s="222"/>
      <c r="G38" s="223"/>
      <c r="H38" s="224"/>
      <c r="I38" s="225">
        <f>SUM(I7:I36)</f>
        <v>0</v>
      </c>
    </row>
    <row r="39" spans="1:18" s="190" customFormat="1" ht="12" thickBot="1" x14ac:dyDescent="0.25">
      <c r="A39" s="220"/>
      <c r="B39" s="220"/>
      <c r="C39" s="226"/>
      <c r="D39" s="226"/>
      <c r="E39" s="226"/>
      <c r="F39" s="226"/>
      <c r="G39" s="227"/>
      <c r="I39" s="227"/>
    </row>
    <row r="40" spans="1:18" s="190" customFormat="1" ht="11.25" x14ac:dyDescent="0.2">
      <c r="A40" s="185" t="s">
        <v>211</v>
      </c>
      <c r="B40" s="187" t="s">
        <v>303</v>
      </c>
      <c r="C40" s="187" t="s">
        <v>241</v>
      </c>
      <c r="D40" s="187" t="s">
        <v>239</v>
      </c>
      <c r="E40" s="187" t="s">
        <v>240</v>
      </c>
      <c r="F40" s="187" t="s">
        <v>320</v>
      </c>
      <c r="G40" s="193" t="s">
        <v>141</v>
      </c>
    </row>
    <row r="41" spans="1:18" s="190" customFormat="1" x14ac:dyDescent="0.2">
      <c r="A41" s="228" t="s">
        <v>244</v>
      </c>
      <c r="B41" s="229"/>
      <c r="C41" s="230">
        <v>0</v>
      </c>
      <c r="D41" s="336">
        <f>INDEX(Vehicle[],MATCH(A41,Vehicle_Type,0),3)</f>
        <v>9.84</v>
      </c>
      <c r="E41" s="230">
        <v>0</v>
      </c>
      <c r="F41" s="337">
        <f>INDEX(Vehicle[],MATCH(A41,Vehicle_Type,0),2)</f>
        <v>0.16</v>
      </c>
      <c r="G41" s="231">
        <f>C41*D41+E41*F41</f>
        <v>0</v>
      </c>
      <c r="M41"/>
      <c r="N41"/>
      <c r="O41"/>
      <c r="P41"/>
      <c r="Q41"/>
      <c r="R41"/>
    </row>
    <row r="42" spans="1:18" s="190" customFormat="1" x14ac:dyDescent="0.2">
      <c r="A42" s="228" t="s">
        <v>242</v>
      </c>
      <c r="B42" s="229"/>
      <c r="C42" s="230">
        <v>0</v>
      </c>
      <c r="D42" s="336">
        <f>INDEX(Vehicle[],MATCH(A42,Vehicle_Type,0),3)</f>
        <v>9.16</v>
      </c>
      <c r="E42" s="230">
        <v>0</v>
      </c>
      <c r="F42" s="337">
        <f>INDEX(Vehicle[],MATCH(A42,Vehicle_Type,0),2)</f>
        <v>0.13</v>
      </c>
      <c r="G42" s="231">
        <f t="shared" ref="G42:G43" si="1">C42*D42+E42*F42</f>
        <v>0</v>
      </c>
      <c r="M42"/>
      <c r="N42"/>
      <c r="O42"/>
      <c r="P42"/>
      <c r="Q42"/>
      <c r="R42"/>
    </row>
    <row r="43" spans="1:18" s="190" customFormat="1" x14ac:dyDescent="0.2">
      <c r="A43" s="228" t="s">
        <v>243</v>
      </c>
      <c r="B43" s="229"/>
      <c r="C43" s="230">
        <v>0</v>
      </c>
      <c r="D43" s="336">
        <f>INDEX(Vehicle[],MATCH(A43,Vehicle_Type,0),3)</f>
        <v>7.35</v>
      </c>
      <c r="E43" s="230">
        <v>0</v>
      </c>
      <c r="F43" s="337">
        <f>INDEX(Vehicle[],MATCH(A43,Vehicle_Type,0),2)</f>
        <v>0.12</v>
      </c>
      <c r="G43" s="231">
        <f t="shared" si="1"/>
        <v>0</v>
      </c>
      <c r="M43"/>
      <c r="N43"/>
      <c r="O43"/>
      <c r="P43"/>
      <c r="Q43"/>
      <c r="R43"/>
    </row>
    <row r="44" spans="1:18" s="190" customFormat="1" ht="13.5" thickBot="1" x14ac:dyDescent="0.25">
      <c r="C44" s="194"/>
      <c r="G44" s="232"/>
      <c r="M44"/>
      <c r="N44"/>
      <c r="O44"/>
      <c r="P44"/>
      <c r="Q44"/>
      <c r="R44"/>
    </row>
    <row r="45" spans="1:18" s="190" customFormat="1" ht="13.5" thickBot="1" x14ac:dyDescent="0.25">
      <c r="C45" s="221" t="s">
        <v>212</v>
      </c>
      <c r="D45" s="222"/>
      <c r="E45" s="222"/>
      <c r="F45" s="233"/>
      <c r="G45" s="234">
        <f>SUM(G41:G43)</f>
        <v>0</v>
      </c>
      <c r="H45" s="235"/>
      <c r="K45" s="191"/>
      <c r="L45" s="191"/>
      <c r="M45"/>
      <c r="N45"/>
      <c r="O45"/>
      <c r="P45"/>
      <c r="Q45"/>
      <c r="R45"/>
    </row>
    <row r="46" spans="1:18" s="190" customFormat="1" ht="13.5" thickBot="1" x14ac:dyDescent="0.25">
      <c r="C46" s="236"/>
      <c r="D46" s="236"/>
      <c r="E46" s="236"/>
      <c r="F46" s="236"/>
      <c r="G46" s="237"/>
      <c r="H46" s="238"/>
      <c r="L46" s="191"/>
      <c r="M46"/>
      <c r="N46"/>
      <c r="O46"/>
      <c r="P46"/>
      <c r="Q46"/>
      <c r="R46"/>
    </row>
    <row r="47" spans="1:18" s="190" customFormat="1" x14ac:dyDescent="0.2">
      <c r="A47" s="185" t="s">
        <v>200</v>
      </c>
      <c r="B47" s="187"/>
      <c r="C47" s="92" t="s">
        <v>201</v>
      </c>
      <c r="D47" s="187" t="s">
        <v>238</v>
      </c>
      <c r="E47" s="187" t="s">
        <v>233</v>
      </c>
      <c r="F47" s="187" t="s">
        <v>234</v>
      </c>
      <c r="G47" s="188" t="s">
        <v>141</v>
      </c>
      <c r="H47" s="189" t="s">
        <v>305</v>
      </c>
      <c r="I47" s="192"/>
      <c r="L47" s="191"/>
      <c r="M47"/>
      <c r="N47"/>
      <c r="O47"/>
      <c r="P47"/>
      <c r="Q47"/>
      <c r="R47"/>
    </row>
    <row r="48" spans="1:18" s="190" customFormat="1" x14ac:dyDescent="0.2">
      <c r="A48" s="239" t="s">
        <v>364</v>
      </c>
      <c r="B48" s="240"/>
      <c r="C48" s="89"/>
      <c r="D48" s="241" t="s">
        <v>8</v>
      </c>
      <c r="E48" s="210">
        <v>0</v>
      </c>
      <c r="F48" s="211">
        <f>INDEX(ADMIN!$A$7:$C$13,MATCH(A48,Air_Type,0),2)</f>
        <v>21111</v>
      </c>
      <c r="G48" s="242">
        <f>E48*F48</f>
        <v>0</v>
      </c>
      <c r="H48" s="243"/>
      <c r="I48" s="244"/>
      <c r="L48" s="191"/>
      <c r="M48"/>
      <c r="N48"/>
      <c r="O48"/>
      <c r="P48"/>
      <c r="Q48"/>
      <c r="R48"/>
    </row>
    <row r="49" spans="1:18" s="190" customFormat="1" x14ac:dyDescent="0.2">
      <c r="A49" s="239" t="s">
        <v>386</v>
      </c>
      <c r="B49" s="245"/>
      <c r="C49" s="89"/>
      <c r="D49" s="246" t="s">
        <v>8</v>
      </c>
      <c r="E49" s="210">
        <v>0</v>
      </c>
      <c r="F49" s="211">
        <f>INDEX(ADMIN!$A$7:$C$13,MATCH(A49,Air_Type,0),2)</f>
        <v>20921</v>
      </c>
      <c r="G49" s="247">
        <f>E49*F49</f>
        <v>0</v>
      </c>
      <c r="H49" s="243"/>
      <c r="I49" s="244"/>
      <c r="L49" s="191"/>
      <c r="M49"/>
      <c r="N49"/>
      <c r="O49"/>
      <c r="P49"/>
      <c r="Q49"/>
      <c r="R49"/>
    </row>
    <row r="50" spans="1:18" s="190" customFormat="1" ht="13.5" thickBot="1" x14ac:dyDescent="0.25">
      <c r="B50" s="245"/>
      <c r="C50" s="194"/>
      <c r="D50" s="248"/>
      <c r="G50" s="232"/>
      <c r="L50" s="191"/>
      <c r="M50"/>
      <c r="N50"/>
      <c r="O50"/>
      <c r="P50"/>
      <c r="Q50"/>
      <c r="R50"/>
    </row>
    <row r="51" spans="1:18" s="190" customFormat="1" ht="13.5" thickBot="1" x14ac:dyDescent="0.25">
      <c r="C51" s="221" t="s">
        <v>202</v>
      </c>
      <c r="D51" s="222"/>
      <c r="E51" s="222"/>
      <c r="F51" s="222"/>
      <c r="G51" s="234">
        <f>SUM(G48:G49)</f>
        <v>0</v>
      </c>
      <c r="H51" s="249"/>
      <c r="L51" s="191"/>
      <c r="M51"/>
      <c r="N51"/>
      <c r="O51"/>
      <c r="P51"/>
      <c r="Q51"/>
      <c r="R51"/>
    </row>
    <row r="52" spans="1:18" s="190" customFormat="1" ht="13.5" thickBot="1" x14ac:dyDescent="0.25">
      <c r="L52" s="191"/>
      <c r="M52"/>
      <c r="N52"/>
      <c r="O52"/>
      <c r="P52"/>
      <c r="Q52"/>
      <c r="R52"/>
    </row>
    <row r="53" spans="1:18" s="190" customFormat="1" x14ac:dyDescent="0.2">
      <c r="A53" s="185" t="s">
        <v>195</v>
      </c>
      <c r="B53" s="186"/>
      <c r="C53" s="88" t="s">
        <v>196</v>
      </c>
      <c r="D53" s="187" t="s">
        <v>238</v>
      </c>
      <c r="E53" s="187" t="s">
        <v>233</v>
      </c>
      <c r="F53" s="187" t="s">
        <v>234</v>
      </c>
      <c r="G53" s="188" t="s">
        <v>141</v>
      </c>
      <c r="H53" s="189" t="s">
        <v>305</v>
      </c>
      <c r="L53" s="191"/>
      <c r="M53" s="191"/>
      <c r="N53" s="191"/>
      <c r="O53" s="191"/>
      <c r="P53" s="191"/>
    </row>
    <row r="54" spans="1:18" s="190" customFormat="1" x14ac:dyDescent="0.2">
      <c r="A54" s="239" t="s">
        <v>362</v>
      </c>
      <c r="B54" s="240"/>
      <c r="C54" s="90"/>
      <c r="D54" s="241" t="str">
        <f>INDEX(Boats[],MATCH(A54,Boat_Type,0),3)</f>
        <v>HOURLY</v>
      </c>
      <c r="E54" s="210">
        <v>0</v>
      </c>
      <c r="F54" s="250">
        <f>INDEX(Boats[],MATCH(A54,Boat_Type,0),2)</f>
        <v>1511</v>
      </c>
      <c r="G54" s="242">
        <f>E54*F54</f>
        <v>0</v>
      </c>
      <c r="H54" s="243"/>
      <c r="L54" s="191"/>
      <c r="M54" s="191"/>
      <c r="N54" s="191"/>
      <c r="O54" s="191"/>
      <c r="P54" s="191"/>
    </row>
    <row r="55" spans="1:18" s="190" customFormat="1" x14ac:dyDescent="0.2">
      <c r="A55" s="239" t="s">
        <v>360</v>
      </c>
      <c r="B55" s="245"/>
      <c r="C55" s="91"/>
      <c r="D55" s="241" t="str">
        <f>INDEX(Boats[],MATCH(A55,Boat_Type,0),3)</f>
        <v>HOURLY</v>
      </c>
      <c r="E55" s="251">
        <v>0</v>
      </c>
      <c r="F55" s="250">
        <f>INDEX(Boats[],MATCH(A55,Boat_Type,0),2)</f>
        <v>3429</v>
      </c>
      <c r="G55" s="242">
        <f>E55*F55</f>
        <v>0</v>
      </c>
      <c r="H55" s="252"/>
      <c r="L55" s="191"/>
      <c r="M55" s="191"/>
      <c r="N55" s="191"/>
      <c r="O55" s="191"/>
      <c r="P55" s="191"/>
    </row>
    <row r="56" spans="1:18" s="190" customFormat="1" ht="13.5" thickBot="1" x14ac:dyDescent="0.25">
      <c r="A56" s="245"/>
      <c r="B56" s="245"/>
      <c r="C56" s="253"/>
      <c r="D56" s="248"/>
      <c r="E56" s="248"/>
      <c r="G56" s="254"/>
      <c r="H56" s="255"/>
      <c r="L56" s="191"/>
      <c r="M56" s="191"/>
      <c r="N56" s="191"/>
      <c r="O56" s="191"/>
      <c r="P56" s="191"/>
    </row>
    <row r="57" spans="1:18" s="190" customFormat="1" ht="12" thickBot="1" x14ac:dyDescent="0.25">
      <c r="C57" s="221" t="s">
        <v>197</v>
      </c>
      <c r="D57" s="222"/>
      <c r="E57" s="222"/>
      <c r="F57" s="222"/>
      <c r="G57" s="234">
        <f>SUM(G54:G55)</f>
        <v>0</v>
      </c>
    </row>
    <row r="58" spans="1:18" s="190" customFormat="1" ht="12" thickBot="1" x14ac:dyDescent="0.25">
      <c r="G58" s="256"/>
    </row>
    <row r="59" spans="1:18" s="190" customFormat="1" ht="11.25" x14ac:dyDescent="0.2">
      <c r="A59" s="185" t="s">
        <v>198</v>
      </c>
      <c r="B59" s="187"/>
      <c r="C59" s="92" t="s">
        <v>304</v>
      </c>
      <c r="D59" s="187" t="s">
        <v>238</v>
      </c>
      <c r="E59" s="187" t="s">
        <v>233</v>
      </c>
      <c r="F59" s="187" t="s">
        <v>234</v>
      </c>
      <c r="G59" s="188" t="s">
        <v>141</v>
      </c>
      <c r="H59" s="189" t="s">
        <v>305</v>
      </c>
    </row>
    <row r="60" spans="1:18" s="190" customFormat="1" ht="11.25" x14ac:dyDescent="0.2">
      <c r="A60" s="239" t="s">
        <v>336</v>
      </c>
      <c r="B60" s="240"/>
      <c r="C60" s="90"/>
      <c r="D60" s="241" t="str">
        <f>INDEX(Cutters[],MATCH(A60,Cutter_Type,0),3)</f>
        <v>HOURLY</v>
      </c>
      <c r="E60" s="210">
        <v>0</v>
      </c>
      <c r="F60" s="250">
        <f>INDEX(Cutters[],MATCH(A60,Cutter_Type,0),2)</f>
        <v>32876</v>
      </c>
      <c r="G60" s="242">
        <f>E60*F60</f>
        <v>0</v>
      </c>
      <c r="H60" s="243"/>
    </row>
    <row r="61" spans="1:18" s="190" customFormat="1" ht="11.25" x14ac:dyDescent="0.2">
      <c r="A61" s="239" t="s">
        <v>347</v>
      </c>
      <c r="B61" s="240"/>
      <c r="C61" s="91"/>
      <c r="D61" s="241" t="str">
        <f>INDEX(Cutters[],MATCH(A61,Cutter_Type,0),3)</f>
        <v>HOURLY</v>
      </c>
      <c r="E61" s="210">
        <v>0</v>
      </c>
      <c r="F61" s="250">
        <f>INDEX(Cutters[],MATCH(A61,Cutter_Type,0),2)</f>
        <v>7787</v>
      </c>
      <c r="G61" s="242">
        <f>E61*F61</f>
        <v>0</v>
      </c>
      <c r="H61" s="252"/>
    </row>
    <row r="62" spans="1:18" s="190" customFormat="1" ht="12" thickBot="1" x14ac:dyDescent="0.25">
      <c r="A62" s="245"/>
      <c r="C62" s="253"/>
      <c r="G62" s="254"/>
      <c r="H62" s="245"/>
    </row>
    <row r="63" spans="1:18" s="190" customFormat="1" ht="12" thickBot="1" x14ac:dyDescent="0.25">
      <c r="C63" s="221" t="s">
        <v>199</v>
      </c>
      <c r="D63" s="222"/>
      <c r="E63" s="222"/>
      <c r="F63" s="222"/>
      <c r="G63" s="234">
        <f>SUM(G60:G61)</f>
        <v>0</v>
      </c>
    </row>
    <row r="64" spans="1:18" s="190" customFormat="1" ht="12" thickBot="1" x14ac:dyDescent="0.25">
      <c r="F64" s="320"/>
    </row>
    <row r="65" spans="1:9" s="190" customFormat="1" ht="11.25" x14ac:dyDescent="0.2">
      <c r="A65" s="185" t="s">
        <v>203</v>
      </c>
      <c r="B65" s="186"/>
      <c r="C65" s="186"/>
      <c r="D65" s="187" t="s">
        <v>238</v>
      </c>
      <c r="E65" s="187" t="s">
        <v>233</v>
      </c>
      <c r="F65" s="319" t="s">
        <v>234</v>
      </c>
      <c r="G65" s="193" t="s">
        <v>141</v>
      </c>
      <c r="H65" s="194"/>
      <c r="I65" s="192"/>
    </row>
    <row r="66" spans="1:9" s="190" customFormat="1" ht="11.25" x14ac:dyDescent="0.2">
      <c r="A66" s="239" t="s">
        <v>115</v>
      </c>
      <c r="B66" s="240"/>
      <c r="C66" s="240"/>
      <c r="D66" s="241" t="str">
        <f>INDEX(Equipment[],MATCH(A66,Equip_List,0),3)</f>
        <v>HOURLY</v>
      </c>
      <c r="E66" s="210">
        <v>0</v>
      </c>
      <c r="F66" s="250">
        <f>INDEX(Equipment[],MATCH(A66,Equip_List,0),2)</f>
        <v>15</v>
      </c>
      <c r="G66" s="231">
        <f>E66*F66</f>
        <v>0</v>
      </c>
      <c r="H66" s="217"/>
      <c r="I66" s="244"/>
    </row>
    <row r="67" spans="1:9" s="190" customFormat="1" ht="11.25" x14ac:dyDescent="0.2">
      <c r="A67" s="239" t="s">
        <v>105</v>
      </c>
      <c r="B67" s="240"/>
      <c r="C67" s="240"/>
      <c r="D67" s="241" t="str">
        <f>INDEX(Equipment[],MATCH(A67,Equip_List,0),3)</f>
        <v>HOURLY</v>
      </c>
      <c r="E67" s="210">
        <v>0</v>
      </c>
      <c r="F67" s="250">
        <f>INDEX(Equipment[],MATCH(A67,Equip_List,0),2)</f>
        <v>13</v>
      </c>
      <c r="G67" s="231">
        <f>E67*F67</f>
        <v>0</v>
      </c>
      <c r="H67" s="217"/>
      <c r="I67" s="244"/>
    </row>
    <row r="68" spans="1:9" s="190" customFormat="1" ht="11.25" x14ac:dyDescent="0.2">
      <c r="A68" s="239" t="s">
        <v>80</v>
      </c>
      <c r="B68" s="240"/>
      <c r="C68" s="245"/>
      <c r="D68" s="241" t="str">
        <f>INDEX(Equipment[],MATCH(A68,Equip_List,0),3)</f>
        <v>HOURLY</v>
      </c>
      <c r="E68" s="210">
        <v>0</v>
      </c>
      <c r="F68" s="250">
        <f>INDEX(Equipment[],MATCH(A68,Equip_List,0),2)</f>
        <v>296</v>
      </c>
      <c r="G68" s="231">
        <f>E68*F68</f>
        <v>0</v>
      </c>
      <c r="H68" s="217"/>
      <c r="I68" s="244"/>
    </row>
    <row r="69" spans="1:9" s="190" customFormat="1" ht="12" thickBot="1" x14ac:dyDescent="0.25">
      <c r="A69" s="245"/>
      <c r="C69" s="253"/>
      <c r="G69" s="254"/>
    </row>
    <row r="70" spans="1:9" s="190" customFormat="1" ht="12" thickBot="1" x14ac:dyDescent="0.25">
      <c r="C70" s="221" t="s">
        <v>204</v>
      </c>
      <c r="D70" s="222"/>
      <c r="E70" s="222"/>
      <c r="F70" s="222"/>
      <c r="G70" s="234">
        <f>SUM(G66:G68)</f>
        <v>0</v>
      </c>
      <c r="H70" s="249"/>
    </row>
    <row r="71" spans="1:9" s="190" customFormat="1" ht="12" thickBot="1" x14ac:dyDescent="0.25">
      <c r="C71" s="226"/>
      <c r="D71" s="226"/>
      <c r="E71" s="226"/>
      <c r="F71" s="249"/>
      <c r="G71" s="249"/>
    </row>
    <row r="72" spans="1:9" s="190" customFormat="1" ht="11.25" x14ac:dyDescent="0.2">
      <c r="A72" s="185" t="s">
        <v>205</v>
      </c>
      <c r="B72" s="186"/>
      <c r="C72" s="257" t="s">
        <v>206</v>
      </c>
      <c r="D72" s="258"/>
      <c r="E72" s="186"/>
      <c r="F72" s="187" t="s">
        <v>207</v>
      </c>
      <c r="G72" s="193" t="s">
        <v>208</v>
      </c>
    </row>
    <row r="73" spans="1:9" s="190" customFormat="1" ht="11.25" x14ac:dyDescent="0.2">
      <c r="A73" s="239" t="s">
        <v>209</v>
      </c>
      <c r="B73" s="259"/>
      <c r="C73" s="260"/>
      <c r="D73" s="261"/>
      <c r="E73" s="262"/>
      <c r="F73" s="430"/>
      <c r="G73" s="263"/>
    </row>
    <row r="74" spans="1:9" s="190" customFormat="1" ht="12" thickBot="1" x14ac:dyDescent="0.25">
      <c r="C74" s="248"/>
      <c r="G74" s="256"/>
    </row>
    <row r="75" spans="1:9" s="190" customFormat="1" ht="12" thickBot="1" x14ac:dyDescent="0.25">
      <c r="C75" s="221" t="s">
        <v>210</v>
      </c>
      <c r="D75" s="222"/>
      <c r="E75" s="222"/>
      <c r="F75" s="222"/>
      <c r="G75" s="234">
        <f>SUM(G73:G73)</f>
        <v>0</v>
      </c>
    </row>
    <row r="76" spans="1:9" s="190" customFormat="1" ht="12" thickBot="1" x14ac:dyDescent="0.25"/>
    <row r="77" spans="1:9" s="190" customFormat="1" ht="11.25" x14ac:dyDescent="0.2">
      <c r="A77" s="185" t="s">
        <v>213</v>
      </c>
      <c r="B77" s="186"/>
      <c r="C77" s="257" t="s">
        <v>214</v>
      </c>
      <c r="D77" s="258"/>
      <c r="E77" s="186"/>
      <c r="F77" s="186"/>
      <c r="G77" s="264" t="s">
        <v>215</v>
      </c>
    </row>
    <row r="78" spans="1:9" s="190" customFormat="1" ht="11.25" x14ac:dyDescent="0.2">
      <c r="A78" s="239"/>
      <c r="B78" s="240"/>
      <c r="C78" s="428"/>
      <c r="D78" s="429"/>
      <c r="E78" s="326"/>
      <c r="F78" s="259"/>
      <c r="G78" s="263"/>
    </row>
    <row r="79" spans="1:9" s="190" customFormat="1" ht="11.25" x14ac:dyDescent="0.2">
      <c r="A79" s="239"/>
      <c r="B79" s="240"/>
      <c r="C79" s="265"/>
      <c r="D79" s="261"/>
      <c r="E79" s="326"/>
      <c r="F79" s="259"/>
      <c r="G79" s="263"/>
    </row>
    <row r="80" spans="1:9" s="190" customFormat="1" ht="11.25" x14ac:dyDescent="0.2">
      <c r="A80" s="239"/>
      <c r="B80" s="240"/>
      <c r="C80" s="265"/>
      <c r="D80" s="261"/>
      <c r="E80" s="326"/>
      <c r="F80" s="259"/>
      <c r="G80" s="263"/>
    </row>
    <row r="81" spans="1:7" s="190" customFormat="1" ht="12" thickBot="1" x14ac:dyDescent="0.25">
      <c r="G81" s="256"/>
    </row>
    <row r="82" spans="1:7" s="190" customFormat="1" ht="12" thickBot="1" x14ac:dyDescent="0.25">
      <c r="C82" s="221" t="s">
        <v>216</v>
      </c>
      <c r="D82" s="222"/>
      <c r="E82" s="222"/>
      <c r="F82" s="222"/>
      <c r="G82" s="266">
        <f>SUM(G78:G80)</f>
        <v>0</v>
      </c>
    </row>
    <row r="83" spans="1:7" s="190" customFormat="1" ht="12" thickBot="1" x14ac:dyDescent="0.25">
      <c r="G83" s="244"/>
    </row>
    <row r="84" spans="1:7" s="190" customFormat="1" ht="11.25" x14ac:dyDescent="0.2">
      <c r="A84" s="185" t="s">
        <v>323</v>
      </c>
      <c r="B84" s="186"/>
      <c r="C84" s="257" t="s">
        <v>217</v>
      </c>
      <c r="D84" s="258"/>
      <c r="E84" s="257" t="s">
        <v>218</v>
      </c>
      <c r="F84" s="258"/>
      <c r="G84" s="193" t="s">
        <v>215</v>
      </c>
    </row>
    <row r="85" spans="1:7" s="190" customFormat="1" ht="11.25" x14ac:dyDescent="0.2">
      <c r="A85" s="239"/>
      <c r="B85" s="259"/>
      <c r="C85" s="426"/>
      <c r="D85" s="427"/>
      <c r="E85" s="267"/>
      <c r="F85" s="268"/>
      <c r="G85" s="263"/>
    </row>
    <row r="86" spans="1:7" s="190" customFormat="1" ht="11.25" x14ac:dyDescent="0.2">
      <c r="A86" s="239"/>
      <c r="B86" s="259"/>
      <c r="C86" s="265"/>
      <c r="D86" s="261"/>
      <c r="E86" s="267"/>
      <c r="F86" s="268"/>
      <c r="G86" s="263"/>
    </row>
    <row r="87" spans="1:7" s="190" customFormat="1" ht="11.25" x14ac:dyDescent="0.2">
      <c r="A87" s="239"/>
      <c r="B87" s="259"/>
      <c r="C87" s="265"/>
      <c r="D87" s="261"/>
      <c r="E87" s="267"/>
      <c r="F87" s="268"/>
      <c r="G87" s="263"/>
    </row>
    <row r="88" spans="1:7" s="190" customFormat="1" ht="12" thickBot="1" x14ac:dyDescent="0.25">
      <c r="G88" s="256"/>
    </row>
    <row r="89" spans="1:7" s="190" customFormat="1" ht="12" thickBot="1" x14ac:dyDescent="0.25">
      <c r="C89" s="221" t="s">
        <v>219</v>
      </c>
      <c r="D89" s="222"/>
      <c r="E89" s="222"/>
      <c r="F89" s="222"/>
      <c r="G89" s="234">
        <f>SUM(G85:G87)</f>
        <v>0</v>
      </c>
    </row>
    <row r="90" spans="1:7" s="190" customFormat="1" ht="12" thickBot="1" x14ac:dyDescent="0.25">
      <c r="B90" s="305"/>
      <c r="C90" s="226"/>
      <c r="D90" s="226"/>
      <c r="E90" s="322"/>
      <c r="F90" s="226"/>
      <c r="G90" s="249"/>
    </row>
    <row r="91" spans="1:7" s="190" customFormat="1" ht="11.25" x14ac:dyDescent="0.2">
      <c r="A91" s="424" t="s">
        <v>321</v>
      </c>
      <c r="B91" s="186"/>
      <c r="C91" s="257" t="s">
        <v>214</v>
      </c>
      <c r="D91" s="258"/>
      <c r="E91" s="321"/>
      <c r="F91" s="186"/>
      <c r="G91" s="264" t="s">
        <v>215</v>
      </c>
    </row>
    <row r="92" spans="1:7" s="190" customFormat="1" ht="11.25" x14ac:dyDescent="0.2">
      <c r="A92" s="308"/>
      <c r="B92" s="304"/>
      <c r="C92" s="428"/>
      <c r="D92" s="429"/>
      <c r="E92" s="323"/>
      <c r="F92" s="259"/>
      <c r="G92" s="263"/>
    </row>
    <row r="93" spans="1:7" s="190" customFormat="1" ht="11.25" x14ac:dyDescent="0.2">
      <c r="A93" s="307"/>
      <c r="B93" s="240"/>
      <c r="C93" s="428"/>
      <c r="D93" s="429"/>
      <c r="E93" s="323"/>
      <c r="F93" s="259"/>
      <c r="G93" s="263"/>
    </row>
    <row r="94" spans="1:7" s="190" customFormat="1" ht="11.25" x14ac:dyDescent="0.2">
      <c r="A94" s="306"/>
      <c r="B94" s="240"/>
      <c r="C94" s="428"/>
      <c r="D94" s="429"/>
      <c r="E94" s="323"/>
      <c r="F94" s="259"/>
      <c r="G94" s="263"/>
    </row>
    <row r="95" spans="1:7" s="190" customFormat="1" ht="12" thickBot="1" x14ac:dyDescent="0.25">
      <c r="A95" s="194"/>
      <c r="G95" s="256"/>
    </row>
    <row r="96" spans="1:7" s="190" customFormat="1" ht="12" thickBot="1" x14ac:dyDescent="0.25">
      <c r="A96" s="194"/>
      <c r="C96" s="221" t="s">
        <v>220</v>
      </c>
      <c r="D96" s="222"/>
      <c r="E96" s="222"/>
      <c r="F96" s="222"/>
      <c r="G96" s="266">
        <f>SUM(G92:G94)</f>
        <v>0</v>
      </c>
    </row>
    <row r="97" spans="1:17" s="190" customFormat="1" ht="12" thickBot="1" x14ac:dyDescent="0.25">
      <c r="A97" s="194"/>
      <c r="C97" s="226"/>
      <c r="D97" s="226"/>
      <c r="E97" s="226"/>
      <c r="F97" s="226"/>
      <c r="G97" s="270"/>
    </row>
    <row r="98" spans="1:17" s="190" customFormat="1" ht="11.25" x14ac:dyDescent="0.2">
      <c r="A98" s="425" t="s">
        <v>322</v>
      </c>
      <c r="B98" s="186"/>
      <c r="C98" s="257" t="s">
        <v>214</v>
      </c>
      <c r="D98" s="258"/>
      <c r="E98" s="269"/>
      <c r="F98" s="269"/>
      <c r="G98" s="264" t="s">
        <v>215</v>
      </c>
    </row>
    <row r="99" spans="1:17" s="190" customFormat="1" ht="11.25" x14ac:dyDescent="0.2">
      <c r="A99" s="239"/>
      <c r="B99" s="240"/>
      <c r="C99" s="428"/>
      <c r="D99" s="429"/>
      <c r="E99" s="326"/>
      <c r="F99" s="259"/>
      <c r="G99" s="263"/>
    </row>
    <row r="100" spans="1:17" s="190" customFormat="1" ht="11.25" x14ac:dyDescent="0.2">
      <c r="A100" s="239"/>
      <c r="B100" s="240"/>
      <c r="C100" s="428"/>
      <c r="D100" s="429"/>
      <c r="E100" s="326"/>
      <c r="F100" s="259"/>
      <c r="G100" s="263"/>
    </row>
    <row r="101" spans="1:17" s="190" customFormat="1" ht="11.25" x14ac:dyDescent="0.2">
      <c r="A101" s="239"/>
      <c r="B101" s="245"/>
      <c r="C101" s="428"/>
      <c r="D101" s="429"/>
      <c r="E101" s="326"/>
      <c r="F101" s="327"/>
      <c r="G101" s="271"/>
    </row>
    <row r="102" spans="1:17" s="190" customFormat="1" ht="12" thickBot="1" x14ac:dyDescent="0.25">
      <c r="B102" s="245"/>
      <c r="F102" s="248"/>
      <c r="G102" s="272"/>
    </row>
    <row r="103" spans="1:17" s="190" customFormat="1" ht="12" thickBot="1" x14ac:dyDescent="0.25">
      <c r="C103" s="221" t="s">
        <v>221</v>
      </c>
      <c r="D103" s="222"/>
      <c r="E103" s="222"/>
      <c r="F103" s="222"/>
      <c r="G103" s="266">
        <f>SUM(G99:G101)</f>
        <v>0</v>
      </c>
    </row>
    <row r="104" spans="1:17" s="190" customFormat="1" ht="12" thickBot="1" x14ac:dyDescent="0.25">
      <c r="G104" s="244"/>
    </row>
    <row r="105" spans="1:17" s="190" customFormat="1" ht="11.25" x14ac:dyDescent="0.2">
      <c r="A105" s="185" t="s">
        <v>222</v>
      </c>
      <c r="B105" s="273"/>
      <c r="C105" s="257" t="s">
        <v>214</v>
      </c>
      <c r="D105" s="258"/>
      <c r="E105" s="269"/>
      <c r="F105" s="269"/>
      <c r="G105" s="264" t="s">
        <v>215</v>
      </c>
    </row>
    <row r="106" spans="1:17" s="190" customFormat="1" ht="11.25" x14ac:dyDescent="0.2">
      <c r="A106" s="239"/>
      <c r="B106" s="240"/>
      <c r="C106" s="428"/>
      <c r="D106" s="429"/>
      <c r="E106" s="326"/>
      <c r="F106" s="259"/>
      <c r="G106" s="263"/>
    </row>
    <row r="107" spans="1:17" s="190" customFormat="1" ht="11.25" x14ac:dyDescent="0.2">
      <c r="A107" s="239"/>
      <c r="B107" s="240"/>
      <c r="C107" s="428"/>
      <c r="D107" s="429"/>
      <c r="E107" s="326"/>
      <c r="F107" s="259"/>
      <c r="G107" s="263"/>
    </row>
    <row r="108" spans="1:17" s="190" customFormat="1" ht="11.25" x14ac:dyDescent="0.2">
      <c r="A108" s="239"/>
      <c r="B108" s="240"/>
      <c r="C108" s="428"/>
      <c r="D108" s="429"/>
      <c r="E108" s="326"/>
      <c r="F108" s="259"/>
      <c r="G108" s="271"/>
    </row>
    <row r="109" spans="1:17" s="190" customFormat="1" ht="12" thickBot="1" x14ac:dyDescent="0.25">
      <c r="C109" s="226"/>
      <c r="D109" s="226"/>
      <c r="E109" s="226"/>
      <c r="F109" s="226"/>
      <c r="G109" s="275"/>
    </row>
    <row r="110" spans="1:17" s="190" customFormat="1" ht="13.5" thickBot="1" x14ac:dyDescent="0.25">
      <c r="C110" s="221" t="s">
        <v>223</v>
      </c>
      <c r="D110" s="222"/>
      <c r="E110" s="222"/>
      <c r="F110" s="222"/>
      <c r="G110" s="266">
        <f>SUM(G106:G108)</f>
        <v>0</v>
      </c>
      <c r="K110" s="198"/>
      <c r="L110" s="198"/>
      <c r="M110" s="198"/>
      <c r="N110" s="198"/>
      <c r="O110" s="198"/>
      <c r="P110" s="198"/>
      <c r="Q110" s="198"/>
    </row>
    <row r="111" spans="1:17" s="198" customFormat="1" ht="13.5" thickBot="1" x14ac:dyDescent="0.25">
      <c r="B111" s="276"/>
      <c r="E111" s="277"/>
      <c r="G111" s="277"/>
      <c r="K111" s="190"/>
      <c r="L111" s="190"/>
      <c r="M111" s="190"/>
      <c r="N111" s="190"/>
      <c r="O111" s="190"/>
      <c r="P111" s="190"/>
      <c r="Q111" s="190"/>
    </row>
    <row r="112" spans="1:17" s="190" customFormat="1" ht="11.25" x14ac:dyDescent="0.2">
      <c r="A112" s="185" t="s">
        <v>224</v>
      </c>
      <c r="B112" s="186"/>
      <c r="C112" s="257" t="s">
        <v>214</v>
      </c>
      <c r="D112" s="258"/>
      <c r="E112" s="269"/>
      <c r="F112" s="269"/>
      <c r="G112" s="264" t="s">
        <v>215</v>
      </c>
    </row>
    <row r="113" spans="1:17" s="190" customFormat="1" ht="11.25" x14ac:dyDescent="0.2">
      <c r="A113" s="239"/>
      <c r="B113" s="240"/>
      <c r="C113" s="428"/>
      <c r="D113" s="429"/>
      <c r="E113" s="326"/>
      <c r="F113" s="259"/>
      <c r="G113" s="263"/>
    </row>
    <row r="114" spans="1:17" s="190" customFormat="1" ht="11.25" x14ac:dyDescent="0.2">
      <c r="A114" s="239"/>
      <c r="B114" s="240"/>
      <c r="C114" s="428"/>
      <c r="D114" s="429"/>
      <c r="E114" s="326"/>
      <c r="F114" s="259"/>
      <c r="G114" s="263"/>
    </row>
    <row r="115" spans="1:17" s="190" customFormat="1" x14ac:dyDescent="0.2">
      <c r="A115" s="239"/>
      <c r="B115" s="240"/>
      <c r="C115" s="428"/>
      <c r="D115" s="429"/>
      <c r="E115" s="326"/>
      <c r="F115" s="259"/>
      <c r="G115" s="263"/>
      <c r="I115"/>
      <c r="J115"/>
      <c r="K115"/>
    </row>
    <row r="116" spans="1:17" s="190" customFormat="1" ht="13.5" thickBot="1" x14ac:dyDescent="0.25">
      <c r="D116" s="248"/>
      <c r="G116" s="256"/>
      <c r="I116"/>
      <c r="J116"/>
      <c r="K116"/>
    </row>
    <row r="117" spans="1:17" s="190" customFormat="1" ht="13.5" thickBot="1" x14ac:dyDescent="0.25">
      <c r="C117" s="221" t="s">
        <v>225</v>
      </c>
      <c r="D117" s="222"/>
      <c r="E117" s="222"/>
      <c r="F117" s="222"/>
      <c r="G117" s="266">
        <f>SUM(G113:G115)</f>
        <v>0</v>
      </c>
      <c r="I117"/>
      <c r="J117"/>
      <c r="K117"/>
    </row>
    <row r="118" spans="1:17" s="190" customFormat="1" ht="13.5" thickBot="1" x14ac:dyDescent="0.25">
      <c r="G118" s="244"/>
      <c r="I118"/>
      <c r="J118"/>
      <c r="K118"/>
    </row>
    <row r="119" spans="1:17" s="190" customFormat="1" x14ac:dyDescent="0.2">
      <c r="A119" s="185" t="s">
        <v>226</v>
      </c>
      <c r="B119" s="186"/>
      <c r="C119" s="257" t="s">
        <v>227</v>
      </c>
      <c r="D119" s="257"/>
      <c r="E119" s="328"/>
      <c r="F119" s="274"/>
      <c r="G119" s="264" t="s">
        <v>215</v>
      </c>
      <c r="I119"/>
      <c r="J119"/>
      <c r="K119"/>
    </row>
    <row r="120" spans="1:17" s="190" customFormat="1" x14ac:dyDescent="0.2">
      <c r="A120" s="239"/>
      <c r="B120" s="240"/>
      <c r="C120" s="428"/>
      <c r="D120" s="429"/>
      <c r="E120" s="325"/>
      <c r="F120" s="324"/>
      <c r="G120" s="263"/>
      <c r="I120"/>
      <c r="J120"/>
      <c r="K120"/>
    </row>
    <row r="121" spans="1:17" s="190" customFormat="1" x14ac:dyDescent="0.2">
      <c r="A121" s="239"/>
      <c r="B121" s="240"/>
      <c r="C121" s="428"/>
      <c r="D121" s="429"/>
      <c r="E121" s="325"/>
      <c r="F121" s="324"/>
      <c r="G121" s="263"/>
      <c r="I121"/>
      <c r="J121"/>
      <c r="K121"/>
    </row>
    <row r="122" spans="1:17" s="190" customFormat="1" ht="11.25" x14ac:dyDescent="0.2">
      <c r="A122" s="239"/>
      <c r="B122" s="240"/>
      <c r="C122" s="428"/>
      <c r="D122" s="429"/>
      <c r="E122" s="325"/>
      <c r="F122" s="324"/>
      <c r="G122" s="271"/>
    </row>
    <row r="123" spans="1:17" s="190" customFormat="1" ht="13.5" thickBot="1" x14ac:dyDescent="0.25">
      <c r="G123" s="272"/>
      <c r="K123" s="198"/>
      <c r="L123" s="198"/>
      <c r="M123" s="198"/>
      <c r="N123" s="198"/>
      <c r="O123" s="198"/>
      <c r="P123" s="198"/>
      <c r="Q123" s="198"/>
    </row>
    <row r="124" spans="1:17" s="198" customFormat="1" ht="13.5" thickBot="1" x14ac:dyDescent="0.25">
      <c r="A124" s="190"/>
      <c r="B124" s="190"/>
      <c r="C124" s="221" t="s">
        <v>228</v>
      </c>
      <c r="D124" s="222"/>
      <c r="E124" s="222"/>
      <c r="F124" s="222"/>
      <c r="G124" s="266">
        <f>SUM(G120:G122)</f>
        <v>0</v>
      </c>
      <c r="H124" s="278" t="s">
        <v>298</v>
      </c>
      <c r="I124" s="279"/>
    </row>
    <row r="125" spans="1:17" s="198" customFormat="1" ht="13.5" thickBot="1" x14ac:dyDescent="0.25">
      <c r="A125" s="276"/>
      <c r="B125" s="276"/>
      <c r="C125" s="277"/>
      <c r="H125" s="285">
        <f ca="1">NOW()</f>
        <v>45048.44266724537</v>
      </c>
      <c r="I125" s="279"/>
    </row>
    <row r="126" spans="1:17" s="198" customFormat="1" ht="13.5" customHeight="1" thickBot="1" x14ac:dyDescent="0.25">
      <c r="A126" s="276"/>
      <c r="B126" s="280" t="s">
        <v>229</v>
      </c>
      <c r="C126" s="281"/>
      <c r="D126" s="282"/>
      <c r="E126" s="283"/>
      <c r="F126" s="283"/>
      <c r="G126" s="284">
        <f>I38+G57+G63+G51+G70+G75+G45+G82+G89+G96+G103+G110+G117+G124</f>
        <v>0</v>
      </c>
      <c r="H126" s="197"/>
      <c r="K126" s="286"/>
      <c r="L126" s="286"/>
      <c r="M126" s="286"/>
      <c r="N126" s="286"/>
      <c r="O126" s="286"/>
      <c r="P126" s="286"/>
      <c r="Q126" s="286"/>
    </row>
    <row r="127" spans="1:17" s="286" customFormat="1" ht="23.25" x14ac:dyDescent="0.2">
      <c r="A127" s="198"/>
      <c r="B127" s="276"/>
      <c r="C127" s="198"/>
      <c r="D127" s="198"/>
      <c r="E127" s="277"/>
      <c r="F127" s="198"/>
      <c r="G127" s="277"/>
      <c r="H127" s="290"/>
      <c r="I127" s="289"/>
      <c r="K127" s="198"/>
      <c r="L127" s="198"/>
      <c r="M127" s="198"/>
      <c r="N127" s="198"/>
      <c r="O127" s="198"/>
      <c r="P127" s="198"/>
      <c r="Q127" s="198"/>
    </row>
    <row r="128" spans="1:17" s="198" customFormat="1" ht="12" customHeight="1" x14ac:dyDescent="0.2">
      <c r="A128" s="287" t="s">
        <v>230</v>
      </c>
      <c r="B128" s="287"/>
      <c r="C128" s="288"/>
      <c r="D128" s="289"/>
      <c r="E128" s="288"/>
      <c r="F128" s="289"/>
      <c r="G128" s="288"/>
      <c r="H128" s="197"/>
    </row>
    <row r="129" customFormat="1" x14ac:dyDescent="0.2"/>
    <row r="130" customFormat="1" x14ac:dyDescent="0.2"/>
    <row r="131" customFormat="1" x14ac:dyDescent="0.2"/>
    <row r="132" customFormat="1" x14ac:dyDescent="0.2"/>
    <row r="133" customFormat="1" x14ac:dyDescent="0.2"/>
    <row r="134" customFormat="1" x14ac:dyDescent="0.2"/>
    <row r="135" customFormat="1" x14ac:dyDescent="0.2"/>
    <row r="136" customFormat="1" x14ac:dyDescent="0.2"/>
    <row r="137" customFormat="1" x14ac:dyDescent="0.2"/>
    <row r="138" customFormat="1" x14ac:dyDescent="0.2"/>
    <row r="139" customFormat="1" x14ac:dyDescent="0.2"/>
    <row r="140" customFormat="1" x14ac:dyDescent="0.2"/>
    <row r="141" customFormat="1" x14ac:dyDescent="0.2"/>
    <row r="142" customFormat="1" x14ac:dyDescent="0.2"/>
    <row r="143" customFormat="1" x14ac:dyDescent="0.2"/>
    <row r="144" customFormat="1" x14ac:dyDescent="0.2"/>
    <row r="145" customFormat="1" x14ac:dyDescent="0.2"/>
    <row r="146" customFormat="1" x14ac:dyDescent="0.2"/>
    <row r="147" customFormat="1" x14ac:dyDescent="0.2"/>
    <row r="148" customFormat="1" x14ac:dyDescent="0.2"/>
    <row r="149" customFormat="1" x14ac:dyDescent="0.2"/>
    <row r="150" customFormat="1" x14ac:dyDescent="0.2"/>
    <row r="151" customFormat="1" x14ac:dyDescent="0.2"/>
    <row r="152" customFormat="1" x14ac:dyDescent="0.2"/>
    <row r="153" customFormat="1" x14ac:dyDescent="0.2"/>
    <row r="154" customFormat="1" x14ac:dyDescent="0.2"/>
    <row r="155" customFormat="1" x14ac:dyDescent="0.2"/>
    <row r="156" customFormat="1" x14ac:dyDescent="0.2"/>
    <row r="157" customFormat="1" x14ac:dyDescent="0.2"/>
    <row r="158" customFormat="1" x14ac:dyDescent="0.2"/>
    <row r="159" customFormat="1" x14ac:dyDescent="0.2"/>
    <row r="160" customFormat="1" x14ac:dyDescent="0.2"/>
    <row r="161" customFormat="1" x14ac:dyDescent="0.2"/>
    <row r="162" customFormat="1" x14ac:dyDescent="0.2"/>
    <row r="163" customFormat="1" x14ac:dyDescent="0.2"/>
    <row r="164" customFormat="1" x14ac:dyDescent="0.2"/>
    <row r="165" customFormat="1" x14ac:dyDescent="0.2"/>
    <row r="166" customFormat="1" x14ac:dyDescent="0.2"/>
    <row r="167" customFormat="1" x14ac:dyDescent="0.2"/>
    <row r="168" customFormat="1" x14ac:dyDescent="0.2"/>
    <row r="169" customFormat="1" x14ac:dyDescent="0.2"/>
    <row r="170" customFormat="1" x14ac:dyDescent="0.2"/>
    <row r="171" customFormat="1" x14ac:dyDescent="0.2"/>
    <row r="172" customFormat="1" x14ac:dyDescent="0.2"/>
    <row r="173" customFormat="1" x14ac:dyDescent="0.2"/>
    <row r="174" customFormat="1" x14ac:dyDescent="0.2"/>
    <row r="175" customFormat="1" x14ac:dyDescent="0.2"/>
    <row r="176" customFormat="1" ht="11.25" customHeight="1" x14ac:dyDescent="0.2"/>
    <row r="177" customFormat="1" x14ac:dyDescent="0.2"/>
    <row r="178" customFormat="1" x14ac:dyDescent="0.2"/>
    <row r="179" customFormat="1" x14ac:dyDescent="0.2"/>
    <row r="180" customFormat="1" x14ac:dyDescent="0.2"/>
    <row r="181" customFormat="1" x14ac:dyDescent="0.2"/>
    <row r="182" customFormat="1" x14ac:dyDescent="0.2"/>
    <row r="183" customFormat="1" x14ac:dyDescent="0.2"/>
    <row r="184" customFormat="1" x14ac:dyDescent="0.2"/>
    <row r="185" customFormat="1" x14ac:dyDescent="0.2"/>
    <row r="186" customFormat="1" x14ac:dyDescent="0.2"/>
    <row r="187" customFormat="1" x14ac:dyDescent="0.2"/>
    <row r="188" customFormat="1" x14ac:dyDescent="0.2"/>
    <row r="189" customFormat="1" x14ac:dyDescent="0.2"/>
    <row r="190" customFormat="1" x14ac:dyDescent="0.2"/>
    <row r="191" customFormat="1" x14ac:dyDescent="0.2"/>
    <row r="192" customFormat="1" x14ac:dyDescent="0.2"/>
    <row r="193" customFormat="1" x14ac:dyDescent="0.2"/>
    <row r="194" customFormat="1" x14ac:dyDescent="0.2"/>
    <row r="195" customFormat="1" x14ac:dyDescent="0.2"/>
    <row r="196" customFormat="1" x14ac:dyDescent="0.2"/>
    <row r="197" customFormat="1" x14ac:dyDescent="0.2"/>
    <row r="198" customFormat="1" x14ac:dyDescent="0.2"/>
    <row r="199" customFormat="1" x14ac:dyDescent="0.2"/>
    <row r="200" customFormat="1" x14ac:dyDescent="0.2"/>
    <row r="201" customFormat="1" x14ac:dyDescent="0.2"/>
    <row r="202" customFormat="1" x14ac:dyDescent="0.2"/>
    <row r="203" customFormat="1" x14ac:dyDescent="0.2"/>
    <row r="204" customFormat="1" x14ac:dyDescent="0.2"/>
    <row r="205" customFormat="1" x14ac:dyDescent="0.2"/>
    <row r="206" customFormat="1" x14ac:dyDescent="0.2"/>
    <row r="207" customFormat="1" x14ac:dyDescent="0.2"/>
    <row r="208" customFormat="1" x14ac:dyDescent="0.2"/>
    <row r="209" customFormat="1" x14ac:dyDescent="0.2"/>
    <row r="210" customFormat="1" x14ac:dyDescent="0.2"/>
    <row r="211" customFormat="1" x14ac:dyDescent="0.2"/>
    <row r="212" customFormat="1" x14ac:dyDescent="0.2"/>
    <row r="213" customFormat="1" x14ac:dyDescent="0.2"/>
    <row r="214" customFormat="1" x14ac:dyDescent="0.2"/>
    <row r="215" customFormat="1" x14ac:dyDescent="0.2"/>
    <row r="216" customFormat="1" x14ac:dyDescent="0.2"/>
    <row r="217" customFormat="1" x14ac:dyDescent="0.2"/>
    <row r="218" customFormat="1" x14ac:dyDescent="0.2"/>
    <row r="219" customFormat="1" x14ac:dyDescent="0.2"/>
    <row r="220" customFormat="1" x14ac:dyDescent="0.2"/>
    <row r="221" customFormat="1" x14ac:dyDescent="0.2"/>
    <row r="222" customFormat="1" x14ac:dyDescent="0.2"/>
    <row r="223" customFormat="1" x14ac:dyDescent="0.2"/>
    <row r="224" customFormat="1" x14ac:dyDescent="0.2"/>
    <row r="225" customFormat="1" x14ac:dyDescent="0.2"/>
    <row r="226" customFormat="1" x14ac:dyDescent="0.2"/>
    <row r="227" customFormat="1" x14ac:dyDescent="0.2"/>
    <row r="228" customFormat="1" x14ac:dyDescent="0.2"/>
    <row r="229" customFormat="1" x14ac:dyDescent="0.2"/>
    <row r="230" customFormat="1" x14ac:dyDescent="0.2"/>
    <row r="231" customFormat="1" x14ac:dyDescent="0.2"/>
    <row r="232" customFormat="1" x14ac:dyDescent="0.2"/>
    <row r="233" customFormat="1" x14ac:dyDescent="0.2"/>
    <row r="234" customFormat="1" x14ac:dyDescent="0.2"/>
    <row r="235" customFormat="1" x14ac:dyDescent="0.2"/>
    <row r="236" customFormat="1" x14ac:dyDescent="0.2"/>
    <row r="237" customFormat="1" x14ac:dyDescent="0.2"/>
    <row r="238" customFormat="1" x14ac:dyDescent="0.2"/>
    <row r="239" customFormat="1" x14ac:dyDescent="0.2"/>
    <row r="240" customFormat="1" x14ac:dyDescent="0.2"/>
    <row r="241" customFormat="1" x14ac:dyDescent="0.2"/>
    <row r="242" customFormat="1" x14ac:dyDescent="0.2"/>
    <row r="243" customFormat="1" x14ac:dyDescent="0.2"/>
    <row r="244" customFormat="1" x14ac:dyDescent="0.2"/>
    <row r="245" customFormat="1" x14ac:dyDescent="0.2"/>
    <row r="246" customFormat="1" x14ac:dyDescent="0.2"/>
    <row r="247" customFormat="1" x14ac:dyDescent="0.2"/>
    <row r="248" customFormat="1" x14ac:dyDescent="0.2"/>
    <row r="249" customFormat="1" x14ac:dyDescent="0.2"/>
    <row r="250" customFormat="1" x14ac:dyDescent="0.2"/>
    <row r="251" customFormat="1" x14ac:dyDescent="0.2"/>
    <row r="252" customFormat="1" x14ac:dyDescent="0.2"/>
    <row r="253" customFormat="1" x14ac:dyDescent="0.2"/>
    <row r="254" customFormat="1" x14ac:dyDescent="0.2"/>
    <row r="255" customFormat="1" x14ac:dyDescent="0.2"/>
    <row r="256" customFormat="1" x14ac:dyDescent="0.2"/>
    <row r="257" customFormat="1" x14ac:dyDescent="0.2"/>
    <row r="258" customFormat="1" x14ac:dyDescent="0.2"/>
    <row r="259" customFormat="1" x14ac:dyDescent="0.2"/>
    <row r="260" customFormat="1" x14ac:dyDescent="0.2"/>
    <row r="261" customFormat="1" x14ac:dyDescent="0.2"/>
    <row r="262" customFormat="1" x14ac:dyDescent="0.2"/>
    <row r="263" customFormat="1" x14ac:dyDescent="0.2"/>
    <row r="264" customFormat="1" x14ac:dyDescent="0.2"/>
    <row r="265" customFormat="1" x14ac:dyDescent="0.2"/>
    <row r="266" customFormat="1" x14ac:dyDescent="0.2"/>
    <row r="267" customFormat="1" x14ac:dyDescent="0.2"/>
    <row r="268" customFormat="1" x14ac:dyDescent="0.2"/>
    <row r="269" customFormat="1" x14ac:dyDescent="0.2"/>
    <row r="270" customFormat="1" x14ac:dyDescent="0.2"/>
    <row r="271" customFormat="1" x14ac:dyDescent="0.2"/>
    <row r="272" customFormat="1" x14ac:dyDescent="0.2"/>
    <row r="273" customFormat="1" x14ac:dyDescent="0.2"/>
    <row r="274" customFormat="1" x14ac:dyDescent="0.2"/>
    <row r="275" customFormat="1" x14ac:dyDescent="0.2"/>
    <row r="276" customFormat="1" x14ac:dyDescent="0.2"/>
    <row r="277" customFormat="1" x14ac:dyDescent="0.2"/>
    <row r="278" customFormat="1" x14ac:dyDescent="0.2"/>
    <row r="279" customFormat="1" x14ac:dyDescent="0.2"/>
    <row r="280" customFormat="1" x14ac:dyDescent="0.2"/>
    <row r="281" customFormat="1" x14ac:dyDescent="0.2"/>
    <row r="282" customFormat="1" x14ac:dyDescent="0.2"/>
    <row r="283" customFormat="1" x14ac:dyDescent="0.2"/>
    <row r="284" customFormat="1" x14ac:dyDescent="0.2"/>
    <row r="285" customFormat="1" x14ac:dyDescent="0.2"/>
    <row r="286" customFormat="1" x14ac:dyDescent="0.2"/>
    <row r="287" customFormat="1" x14ac:dyDescent="0.2"/>
    <row r="288" customFormat="1" x14ac:dyDescent="0.2"/>
    <row r="289" customFormat="1" x14ac:dyDescent="0.2"/>
    <row r="290" customFormat="1" x14ac:dyDescent="0.2"/>
    <row r="291" customFormat="1" x14ac:dyDescent="0.2"/>
    <row r="292" customFormat="1" x14ac:dyDescent="0.2"/>
    <row r="293" customFormat="1" x14ac:dyDescent="0.2"/>
    <row r="294" customFormat="1" x14ac:dyDescent="0.2"/>
    <row r="295" customFormat="1" x14ac:dyDescent="0.2"/>
    <row r="296" customFormat="1" x14ac:dyDescent="0.2"/>
    <row r="297" customFormat="1" x14ac:dyDescent="0.2"/>
    <row r="298" customFormat="1" x14ac:dyDescent="0.2"/>
    <row r="299" customFormat="1" x14ac:dyDescent="0.2"/>
    <row r="300" customFormat="1" x14ac:dyDescent="0.2"/>
    <row r="301" customFormat="1" x14ac:dyDescent="0.2"/>
    <row r="302" customFormat="1" x14ac:dyDescent="0.2"/>
    <row r="303" customFormat="1" x14ac:dyDescent="0.2"/>
    <row r="304" customFormat="1" x14ac:dyDescent="0.2"/>
    <row r="305" customFormat="1" x14ac:dyDescent="0.2"/>
    <row r="306" customFormat="1" x14ac:dyDescent="0.2"/>
    <row r="307" customFormat="1" x14ac:dyDescent="0.2"/>
    <row r="308" customFormat="1" x14ac:dyDescent="0.2"/>
    <row r="309" customFormat="1" x14ac:dyDescent="0.2"/>
    <row r="310" customFormat="1" x14ac:dyDescent="0.2"/>
  </sheetData>
  <phoneticPr fontId="0" type="noConversion"/>
  <dataValidations count="9">
    <dataValidation type="list" allowBlank="1" showInputMessage="1" showErrorMessage="1" sqref="H48:H49 H60:H61 H54:H55" xr:uid="{404B7FBB-A74C-481A-9BE3-9E2228929BF5}">
      <formula1>"Yes, No"</formula1>
    </dataValidation>
    <dataValidation type="list" allowBlank="1" showInputMessage="1" showErrorMessage="1" sqref="C7:C36" xr:uid="{8241AEB7-4EC3-4780-82DD-BB586D5FCA78}">
      <formula1>"A,R,C"</formula1>
    </dataValidation>
    <dataValidation type="list" allowBlank="1" showInputMessage="1" showErrorMessage="1" sqref="A41:A43" xr:uid="{8C79F0D4-7343-4992-9D71-77703C97CE22}">
      <formula1>Vehicle_Type</formula1>
    </dataValidation>
    <dataValidation type="list" allowBlank="1" showInputMessage="1" showErrorMessage="1" sqref="A48:A49" xr:uid="{B3EC5BA8-A21E-49CA-AE75-353382683AAC}">
      <formula1>Air_Type</formula1>
    </dataValidation>
    <dataValidation type="list" allowBlank="1" showInputMessage="1" showErrorMessage="1" prompt="click on arrow for a drop down list" sqref="A54:A55" xr:uid="{6C4AC5B2-2A2F-4C50-B639-0546F2948AB9}">
      <formula1>Boat_Type</formula1>
    </dataValidation>
    <dataValidation type="list" allowBlank="1" showInputMessage="1" showErrorMessage="1" prompt="click on arrow for a drop down list" sqref="A60:A61" xr:uid="{8B39E083-B76E-472A-8FC7-DF257EE889EC}">
      <formula1>Cutter_Type</formula1>
    </dataValidation>
    <dataValidation type="list" allowBlank="1" showInputMessage="1" showErrorMessage="1" prompt="click on arrow for a drop down list" sqref="A66:A68" xr:uid="{6A31F240-2E11-40E1-96E4-96B5B5ECDB2D}">
      <formula1>Equip_List</formula1>
    </dataValidation>
    <dataValidation type="list" allowBlank="1" showInputMessage="1" showErrorMessage="1" sqref="E7:E36" xr:uid="{F9CD4076-6032-46C9-B8F0-D036755525F2}">
      <formula1>Paygrade</formula1>
    </dataValidation>
    <dataValidation type="list" errorStyle="warning" allowBlank="1" showInputMessage="1" showErrorMessage="1" errorTitle="Warning" error="This Position is not part of the standard list Select Yes to continue." sqref="F7:F36" xr:uid="{1CDA48C3-2920-4BAA-A20F-D948628F5D60}">
      <formula1>Duty_List</formula1>
    </dataValidation>
  </dataValidations>
  <pageMargins left="0.7" right="0.7" top="0.75" bottom="0.75" header="0.3" footer="0.3"/>
  <pageSetup scale="74" fitToHeight="0" orientation="portrait" horizontalDpi="4294967293" r:id="rId1"/>
  <headerFooter alignWithMargins="0"/>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pageSetUpPr fitToPage="1"/>
  </sheetPr>
  <dimension ref="A1:R308"/>
  <sheetViews>
    <sheetView showGridLines="0" zoomScaleNormal="100" workbookViewId="0"/>
  </sheetViews>
  <sheetFormatPr defaultColWidth="9.140625" defaultRowHeight="12.75" x14ac:dyDescent="0.2"/>
  <cols>
    <col min="1" max="1" width="24.7109375" style="6" customWidth="1"/>
    <col min="2" max="2" width="15.28515625" style="5" bestFit="1" customWidth="1"/>
    <col min="3" max="3" width="8" style="6" customWidth="1"/>
    <col min="4" max="4" width="16.28515625" style="6" customWidth="1"/>
    <col min="5" max="5" width="8.7109375" style="6" bestFit="1" customWidth="1"/>
    <col min="6" max="6" width="12.7109375" style="6" customWidth="1"/>
    <col min="7" max="7" width="12" style="6" customWidth="1"/>
    <col min="8" max="8" width="12.7109375" style="6" customWidth="1"/>
    <col min="9" max="9" width="12.7109375" style="5" customWidth="1"/>
    <col min="10" max="16384" width="9.140625" style="5"/>
  </cols>
  <sheetData>
    <row r="1" spans="1:10" x14ac:dyDescent="0.2">
      <c r="A1" s="72" t="s">
        <v>119</v>
      </c>
      <c r="B1" s="85" t="str">
        <f>'Daily Summary'!J2</f>
        <v>UCGPXXXXXX</v>
      </c>
      <c r="D1" s="5"/>
      <c r="F1" s="12" t="s">
        <v>259</v>
      </c>
      <c r="G1" s="87" t="str">
        <f>'Daily Summary'!A1</f>
        <v>F/V StillaFloat</v>
      </c>
    </row>
    <row r="2" spans="1:10" x14ac:dyDescent="0.2">
      <c r="A2" s="30"/>
      <c r="B2" s="30"/>
      <c r="C2" s="30"/>
      <c r="D2" s="5"/>
      <c r="E2" s="30"/>
      <c r="F2" s="5"/>
      <c r="G2" s="30"/>
      <c r="H2" s="5"/>
    </row>
    <row r="3" spans="1:10" x14ac:dyDescent="0.2">
      <c r="A3" s="30"/>
      <c r="B3" s="30"/>
      <c r="C3" s="30"/>
      <c r="D3" s="5"/>
      <c r="E3" s="30"/>
      <c r="F3" s="5"/>
      <c r="G3" s="30"/>
      <c r="H3" s="5"/>
    </row>
    <row r="4" spans="1:10" ht="13.5" thickBot="1" x14ac:dyDescent="0.25">
      <c r="A4" s="12" t="s">
        <v>188</v>
      </c>
      <c r="B4" s="86">
        <f>'day15'!B4+1</f>
        <v>45215</v>
      </c>
      <c r="C4" s="30"/>
      <c r="D4" s="44"/>
      <c r="E4" s="44"/>
      <c r="F4" s="12" t="s">
        <v>311</v>
      </c>
      <c r="G4" s="70"/>
      <c r="H4" s="70"/>
      <c r="I4" s="74"/>
    </row>
    <row r="5" spans="1:10" ht="13.5" thickBot="1" x14ac:dyDescent="0.25">
      <c r="A5" s="12"/>
      <c r="B5" s="41"/>
      <c r="C5" s="30"/>
      <c r="D5" s="12"/>
      <c r="E5" s="12"/>
      <c r="F5" s="12"/>
      <c r="G5" s="40"/>
      <c r="H5" s="40"/>
      <c r="I5" s="40"/>
    </row>
    <row r="6" spans="1:10" s="190" customFormat="1" ht="11.25" x14ac:dyDescent="0.2">
      <c r="A6" s="185" t="s">
        <v>190</v>
      </c>
      <c r="B6" s="187" t="s">
        <v>236</v>
      </c>
      <c r="C6" s="187" t="s">
        <v>189</v>
      </c>
      <c r="D6" s="187" t="s">
        <v>191</v>
      </c>
      <c r="E6" s="187" t="s">
        <v>235</v>
      </c>
      <c r="F6" s="187" t="s">
        <v>192</v>
      </c>
      <c r="G6" s="187" t="s">
        <v>233</v>
      </c>
      <c r="H6" s="187" t="s">
        <v>234</v>
      </c>
      <c r="I6" s="264" t="s">
        <v>193</v>
      </c>
      <c r="J6" s="206"/>
    </row>
    <row r="7" spans="1:10" s="190" customFormat="1" ht="11.25" x14ac:dyDescent="0.2">
      <c r="A7" s="309" t="s">
        <v>409</v>
      </c>
      <c r="B7" s="310"/>
      <c r="C7" s="310"/>
      <c r="D7" s="208" t="s">
        <v>258</v>
      </c>
      <c r="E7" s="311" t="s">
        <v>30</v>
      </c>
      <c r="F7" s="210"/>
      <c r="G7" s="312">
        <v>0</v>
      </c>
      <c r="H7" s="313">
        <f>INDEX(Personnel[],MATCH(E7,Paygrade,0),2)</f>
        <v>38</v>
      </c>
      <c r="I7" s="314">
        <f>(G7*H7)</f>
        <v>0</v>
      </c>
    </row>
    <row r="8" spans="1:10" s="190" customFormat="1" ht="11.25" x14ac:dyDescent="0.2">
      <c r="A8" s="309" t="s">
        <v>409</v>
      </c>
      <c r="B8" s="207"/>
      <c r="C8" s="310"/>
      <c r="D8" s="208" t="s">
        <v>258</v>
      </c>
      <c r="E8" s="209" t="s">
        <v>32</v>
      </c>
      <c r="F8" s="210"/>
      <c r="G8" s="210">
        <v>0</v>
      </c>
      <c r="H8" s="313">
        <f>INDEX(Personnel[],MATCH(E8,Paygrade,0),2)</f>
        <v>52</v>
      </c>
      <c r="I8" s="212">
        <f t="shared" ref="I8:I36" si="0">(G8*H8)</f>
        <v>0</v>
      </c>
    </row>
    <row r="9" spans="1:10" s="190" customFormat="1" ht="11.25" x14ac:dyDescent="0.2">
      <c r="A9" s="309" t="s">
        <v>409</v>
      </c>
      <c r="B9" s="207"/>
      <c r="C9" s="310"/>
      <c r="D9" s="208" t="s">
        <v>258</v>
      </c>
      <c r="E9" s="209" t="s">
        <v>34</v>
      </c>
      <c r="F9" s="210"/>
      <c r="G9" s="210">
        <v>0</v>
      </c>
      <c r="H9" s="313">
        <f>INDEX(Personnel[],MATCH(E9,Paygrade,0),2)</f>
        <v>58</v>
      </c>
      <c r="I9" s="212">
        <f t="shared" si="0"/>
        <v>0</v>
      </c>
    </row>
    <row r="10" spans="1:10" s="190" customFormat="1" ht="11.25" x14ac:dyDescent="0.2">
      <c r="A10" s="309" t="s">
        <v>409</v>
      </c>
      <c r="B10" s="207"/>
      <c r="C10" s="310"/>
      <c r="D10" s="208" t="s">
        <v>258</v>
      </c>
      <c r="E10" s="209" t="s">
        <v>36</v>
      </c>
      <c r="F10" s="210"/>
      <c r="G10" s="210">
        <v>0</v>
      </c>
      <c r="H10" s="313">
        <f>INDEX(Personnel[],MATCH(E10,Paygrade,0),2)</f>
        <v>72</v>
      </c>
      <c r="I10" s="212">
        <f t="shared" si="0"/>
        <v>0</v>
      </c>
    </row>
    <row r="11" spans="1:10" s="190" customFormat="1" ht="11.25" x14ac:dyDescent="0.2">
      <c r="A11" s="309" t="s">
        <v>409</v>
      </c>
      <c r="B11" s="207"/>
      <c r="C11" s="310"/>
      <c r="D11" s="208" t="s">
        <v>258</v>
      </c>
      <c r="E11" s="209" t="s">
        <v>38</v>
      </c>
      <c r="F11" s="210"/>
      <c r="G11" s="210">
        <v>0</v>
      </c>
      <c r="H11" s="313">
        <f>INDEX(Personnel[],MATCH(E11,Paygrade,0),2)</f>
        <v>87</v>
      </c>
      <c r="I11" s="212">
        <f t="shared" si="0"/>
        <v>0</v>
      </c>
    </row>
    <row r="12" spans="1:10" s="190" customFormat="1" ht="11.25" x14ac:dyDescent="0.2">
      <c r="A12" s="309" t="s">
        <v>409</v>
      </c>
      <c r="B12" s="207"/>
      <c r="C12" s="310"/>
      <c r="D12" s="208" t="s">
        <v>258</v>
      </c>
      <c r="E12" s="209" t="s">
        <v>40</v>
      </c>
      <c r="F12" s="210"/>
      <c r="G12" s="210">
        <v>0</v>
      </c>
      <c r="H12" s="313">
        <f>INDEX(Personnel[],MATCH(E12,Paygrade,0),2)</f>
        <v>100</v>
      </c>
      <c r="I12" s="212">
        <f t="shared" si="0"/>
        <v>0</v>
      </c>
    </row>
    <row r="13" spans="1:10" s="190" customFormat="1" ht="11.25" x14ac:dyDescent="0.2">
      <c r="A13" s="309" t="s">
        <v>409</v>
      </c>
      <c r="B13" s="207"/>
      <c r="C13" s="310"/>
      <c r="D13" s="208" t="s">
        <v>258</v>
      </c>
      <c r="E13" s="209" t="s">
        <v>41</v>
      </c>
      <c r="F13" s="210"/>
      <c r="G13" s="210">
        <v>0</v>
      </c>
      <c r="H13" s="313">
        <f>INDEX(Personnel[],MATCH(E13,Paygrade,0),2)</f>
        <v>112</v>
      </c>
      <c r="I13" s="212">
        <f t="shared" si="0"/>
        <v>0</v>
      </c>
    </row>
    <row r="14" spans="1:10" s="190" customFormat="1" ht="11.25" x14ac:dyDescent="0.2">
      <c r="A14" s="309" t="s">
        <v>409</v>
      </c>
      <c r="B14" s="207"/>
      <c r="C14" s="310"/>
      <c r="D14" s="208" t="s">
        <v>258</v>
      </c>
      <c r="E14" s="209" t="s">
        <v>42</v>
      </c>
      <c r="F14" s="210"/>
      <c r="G14" s="210">
        <v>0</v>
      </c>
      <c r="H14" s="313">
        <f>INDEX(Personnel[],MATCH(E14,Paygrade,0),2)</f>
        <v>123</v>
      </c>
      <c r="I14" s="212">
        <f t="shared" si="0"/>
        <v>0</v>
      </c>
    </row>
    <row r="15" spans="1:10" s="190" customFormat="1" ht="11.25" x14ac:dyDescent="0.2">
      <c r="A15" s="309" t="s">
        <v>409</v>
      </c>
      <c r="B15" s="207"/>
      <c r="C15" s="310"/>
      <c r="D15" s="208" t="s">
        <v>258</v>
      </c>
      <c r="E15" s="209" t="s">
        <v>43</v>
      </c>
      <c r="F15" s="210"/>
      <c r="G15" s="210">
        <v>0</v>
      </c>
      <c r="H15" s="313">
        <f>INDEX(Personnel[],MATCH(E15,Paygrade,0),2)</f>
        <v>141</v>
      </c>
      <c r="I15" s="212">
        <f t="shared" si="0"/>
        <v>0</v>
      </c>
    </row>
    <row r="16" spans="1:10" s="190" customFormat="1" ht="11.25" x14ac:dyDescent="0.2">
      <c r="A16" s="309" t="s">
        <v>409</v>
      </c>
      <c r="B16" s="207"/>
      <c r="C16" s="310"/>
      <c r="D16" s="208" t="s">
        <v>258</v>
      </c>
      <c r="E16" s="209" t="s">
        <v>44</v>
      </c>
      <c r="F16" s="210"/>
      <c r="G16" s="210">
        <v>0</v>
      </c>
      <c r="H16" s="313">
        <f>INDEX(Personnel[],MATCH(E16,Paygrade,0),2)</f>
        <v>172</v>
      </c>
      <c r="I16" s="212">
        <f t="shared" si="0"/>
        <v>0</v>
      </c>
    </row>
    <row r="17" spans="1:9" s="190" customFormat="1" ht="11.25" x14ac:dyDescent="0.2">
      <c r="A17" s="309" t="s">
        <v>409</v>
      </c>
      <c r="B17" s="207"/>
      <c r="C17" s="310"/>
      <c r="D17" s="208" t="s">
        <v>258</v>
      </c>
      <c r="E17" s="209" t="s">
        <v>9</v>
      </c>
      <c r="F17" s="210"/>
      <c r="G17" s="210">
        <v>0</v>
      </c>
      <c r="H17" s="313">
        <f>INDEX(Personnel[],MATCH(E17,Paygrade,0),2)</f>
        <v>91</v>
      </c>
      <c r="I17" s="212">
        <f t="shared" si="0"/>
        <v>0</v>
      </c>
    </row>
    <row r="18" spans="1:9" s="190" customFormat="1" ht="11.25" x14ac:dyDescent="0.2">
      <c r="A18" s="309" t="s">
        <v>409</v>
      </c>
      <c r="B18" s="207"/>
      <c r="C18" s="310"/>
      <c r="D18" s="208" t="s">
        <v>258</v>
      </c>
      <c r="E18" s="209" t="s">
        <v>10</v>
      </c>
      <c r="F18" s="210"/>
      <c r="G18" s="210">
        <v>0</v>
      </c>
      <c r="H18" s="313">
        <f>INDEX(Personnel[],MATCH(E18,Paygrade,0),2)</f>
        <v>110</v>
      </c>
      <c r="I18" s="212">
        <f t="shared" si="0"/>
        <v>0</v>
      </c>
    </row>
    <row r="19" spans="1:9" s="190" customFormat="1" ht="11.25" x14ac:dyDescent="0.2">
      <c r="A19" s="309" t="s">
        <v>409</v>
      </c>
      <c r="B19" s="207"/>
      <c r="C19" s="310"/>
      <c r="D19" s="208" t="s">
        <v>258</v>
      </c>
      <c r="E19" s="209" t="s">
        <v>12</v>
      </c>
      <c r="F19" s="210"/>
      <c r="G19" s="210">
        <v>0</v>
      </c>
      <c r="H19" s="313">
        <f>INDEX(Personnel[],MATCH(E19,Paygrade,0),2)</f>
        <v>135</v>
      </c>
      <c r="I19" s="212">
        <f t="shared" si="0"/>
        <v>0</v>
      </c>
    </row>
    <row r="20" spans="1:9" s="190" customFormat="1" ht="11.25" x14ac:dyDescent="0.2">
      <c r="A20" s="309" t="s">
        <v>409</v>
      </c>
      <c r="B20" s="207"/>
      <c r="C20" s="310"/>
      <c r="D20" s="208" t="s">
        <v>258</v>
      </c>
      <c r="E20" s="209" t="s">
        <v>14</v>
      </c>
      <c r="F20" s="210"/>
      <c r="G20" s="210">
        <v>0</v>
      </c>
      <c r="H20" s="313">
        <f>INDEX(Personnel[],MATCH(E20,Paygrade,0),2)</f>
        <v>161</v>
      </c>
      <c r="I20" s="212">
        <f t="shared" si="0"/>
        <v>0</v>
      </c>
    </row>
    <row r="21" spans="1:9" s="190" customFormat="1" ht="11.25" x14ac:dyDescent="0.2">
      <c r="A21" s="309" t="s">
        <v>409</v>
      </c>
      <c r="B21" s="207"/>
      <c r="C21" s="310"/>
      <c r="D21" s="208" t="s">
        <v>258</v>
      </c>
      <c r="E21" s="209" t="s">
        <v>15</v>
      </c>
      <c r="F21" s="210"/>
      <c r="G21" s="210">
        <v>0</v>
      </c>
      <c r="H21" s="313">
        <f>INDEX(Personnel[],MATCH(E21,Paygrade,0),2)</f>
        <v>179</v>
      </c>
      <c r="I21" s="212">
        <f t="shared" si="0"/>
        <v>0</v>
      </c>
    </row>
    <row r="22" spans="1:9" s="190" customFormat="1" ht="11.25" x14ac:dyDescent="0.2">
      <c r="A22" s="309" t="s">
        <v>409</v>
      </c>
      <c r="B22" s="207"/>
      <c r="C22" s="310"/>
      <c r="D22" s="208" t="s">
        <v>258</v>
      </c>
      <c r="E22" s="209" t="s">
        <v>16</v>
      </c>
      <c r="F22" s="210"/>
      <c r="G22" s="210">
        <v>0</v>
      </c>
      <c r="H22" s="313">
        <f>INDEX(Personnel[],MATCH(E22,Paygrade,0),2)</f>
        <v>208</v>
      </c>
      <c r="I22" s="212">
        <f t="shared" si="0"/>
        <v>0</v>
      </c>
    </row>
    <row r="23" spans="1:9" s="190" customFormat="1" ht="11.25" x14ac:dyDescent="0.2">
      <c r="A23" s="309" t="s">
        <v>409</v>
      </c>
      <c r="B23" s="207"/>
      <c r="C23" s="310"/>
      <c r="D23" s="208" t="s">
        <v>258</v>
      </c>
      <c r="E23" s="209" t="s">
        <v>17</v>
      </c>
      <c r="F23" s="210"/>
      <c r="G23" s="210">
        <v>0</v>
      </c>
      <c r="H23" s="313">
        <f>INDEX(Personnel[],MATCH(E23,Paygrade,0),2)</f>
        <v>221</v>
      </c>
      <c r="I23" s="212">
        <f t="shared" si="0"/>
        <v>0</v>
      </c>
    </row>
    <row r="24" spans="1:9" s="190" customFormat="1" ht="11.25" x14ac:dyDescent="0.2">
      <c r="A24" s="309" t="s">
        <v>409</v>
      </c>
      <c r="B24" s="207"/>
      <c r="C24" s="310"/>
      <c r="D24" s="208" t="s">
        <v>258</v>
      </c>
      <c r="E24" s="209" t="s">
        <v>18</v>
      </c>
      <c r="F24" s="210"/>
      <c r="G24" s="210">
        <v>0</v>
      </c>
      <c r="H24" s="313">
        <f>INDEX(Personnel[],MATCH(E24,Paygrade,0),2)</f>
        <v>242</v>
      </c>
      <c r="I24" s="212">
        <f t="shared" si="0"/>
        <v>0</v>
      </c>
    </row>
    <row r="25" spans="1:9" s="190" customFormat="1" ht="11.25" x14ac:dyDescent="0.2">
      <c r="A25" s="309" t="s">
        <v>409</v>
      </c>
      <c r="B25" s="207"/>
      <c r="C25" s="310"/>
      <c r="D25" s="208" t="s">
        <v>258</v>
      </c>
      <c r="E25" s="209" t="s">
        <v>19</v>
      </c>
      <c r="F25" s="210"/>
      <c r="G25" s="210">
        <v>0</v>
      </c>
      <c r="H25" s="313">
        <f>INDEX(Personnel[],MATCH(E25,Paygrade,0),2)</f>
        <v>265</v>
      </c>
      <c r="I25" s="212">
        <f t="shared" si="0"/>
        <v>0</v>
      </c>
    </row>
    <row r="26" spans="1:9" s="190" customFormat="1" ht="11.25" x14ac:dyDescent="0.2">
      <c r="A26" s="309" t="s">
        <v>409</v>
      </c>
      <c r="B26" s="207"/>
      <c r="C26" s="310"/>
      <c r="D26" s="208" t="s">
        <v>258</v>
      </c>
      <c r="E26" s="209" t="s">
        <v>21</v>
      </c>
      <c r="F26" s="210"/>
      <c r="G26" s="210">
        <v>0</v>
      </c>
      <c r="H26" s="313">
        <f>INDEX(Personnel[],MATCH(E26,Paygrade,0),2)</f>
        <v>263</v>
      </c>
      <c r="I26" s="212">
        <f t="shared" si="0"/>
        <v>0</v>
      </c>
    </row>
    <row r="27" spans="1:9" s="190" customFormat="1" ht="11.25" x14ac:dyDescent="0.2">
      <c r="A27" s="309" t="s">
        <v>409</v>
      </c>
      <c r="B27" s="207"/>
      <c r="C27" s="310"/>
      <c r="D27" s="208" t="s">
        <v>258</v>
      </c>
      <c r="E27" s="209" t="s">
        <v>29</v>
      </c>
      <c r="F27" s="210"/>
      <c r="G27" s="210">
        <v>0</v>
      </c>
      <c r="H27" s="313">
        <f>INDEX(Personnel[],MATCH(E27,Paygrade,0),2)</f>
        <v>122</v>
      </c>
      <c r="I27" s="212">
        <f t="shared" si="0"/>
        <v>0</v>
      </c>
    </row>
    <row r="28" spans="1:9" s="190" customFormat="1" ht="11.25" x14ac:dyDescent="0.2">
      <c r="A28" s="309" t="s">
        <v>409</v>
      </c>
      <c r="B28" s="207"/>
      <c r="C28" s="310"/>
      <c r="D28" s="208" t="s">
        <v>258</v>
      </c>
      <c r="E28" s="209" t="s">
        <v>27</v>
      </c>
      <c r="F28" s="210"/>
      <c r="G28" s="210">
        <v>0</v>
      </c>
      <c r="H28" s="313">
        <f>INDEX(Personnel[],MATCH(E28,Paygrade,0),2)</f>
        <v>136</v>
      </c>
      <c r="I28" s="212">
        <f t="shared" si="0"/>
        <v>0</v>
      </c>
    </row>
    <row r="29" spans="1:9" s="190" customFormat="1" ht="11.25" x14ac:dyDescent="0.2">
      <c r="A29" s="309" t="s">
        <v>409</v>
      </c>
      <c r="B29" s="207"/>
      <c r="C29" s="310"/>
      <c r="D29" s="208" t="s">
        <v>258</v>
      </c>
      <c r="E29" s="209" t="s">
        <v>25</v>
      </c>
      <c r="F29" s="210"/>
      <c r="G29" s="210">
        <v>0</v>
      </c>
      <c r="H29" s="313">
        <f>INDEX(Personnel[],MATCH(E29,Paygrade,0),2)</f>
        <v>154</v>
      </c>
      <c r="I29" s="212">
        <f t="shared" si="0"/>
        <v>0</v>
      </c>
    </row>
    <row r="30" spans="1:9" s="190" customFormat="1" ht="11.25" x14ac:dyDescent="0.2">
      <c r="A30" s="309" t="s">
        <v>409</v>
      </c>
      <c r="B30" s="207"/>
      <c r="C30" s="310"/>
      <c r="D30" s="208" t="s">
        <v>258</v>
      </c>
      <c r="E30" s="209" t="s">
        <v>45</v>
      </c>
      <c r="F30" s="210"/>
      <c r="G30" s="210">
        <v>0</v>
      </c>
      <c r="H30" s="313">
        <f>INDEX(Personnel[],MATCH(E30,Paygrade,0),2)</f>
        <v>35</v>
      </c>
      <c r="I30" s="212">
        <f t="shared" si="0"/>
        <v>0</v>
      </c>
    </row>
    <row r="31" spans="1:9" s="190" customFormat="1" ht="11.25" x14ac:dyDescent="0.2">
      <c r="A31" s="309" t="s">
        <v>409</v>
      </c>
      <c r="B31" s="207"/>
      <c r="C31" s="310"/>
      <c r="D31" s="208" t="s">
        <v>258</v>
      </c>
      <c r="E31" s="209" t="s">
        <v>46</v>
      </c>
      <c r="F31" s="210"/>
      <c r="G31" s="210">
        <v>0</v>
      </c>
      <c r="H31" s="313">
        <f>INDEX(Personnel[],MATCH(E31,Paygrade,0),2)</f>
        <v>38</v>
      </c>
      <c r="I31" s="212">
        <f t="shared" si="0"/>
        <v>0</v>
      </c>
    </row>
    <row r="32" spans="1:9" s="190" customFormat="1" ht="11.25" x14ac:dyDescent="0.2">
      <c r="A32" s="309" t="s">
        <v>409</v>
      </c>
      <c r="B32" s="207"/>
      <c r="C32" s="310"/>
      <c r="D32" s="208" t="s">
        <v>258</v>
      </c>
      <c r="E32" s="209" t="s">
        <v>47</v>
      </c>
      <c r="F32" s="210"/>
      <c r="G32" s="210">
        <v>0</v>
      </c>
      <c r="H32" s="313">
        <f>INDEX(Personnel[],MATCH(E32,Paygrade,0),2)</f>
        <v>44</v>
      </c>
      <c r="I32" s="212">
        <f t="shared" si="0"/>
        <v>0</v>
      </c>
    </row>
    <row r="33" spans="1:18" s="190" customFormat="1" ht="11.25" x14ac:dyDescent="0.2">
      <c r="A33" s="309" t="s">
        <v>409</v>
      </c>
      <c r="B33" s="207"/>
      <c r="C33" s="310"/>
      <c r="D33" s="208" t="s">
        <v>258</v>
      </c>
      <c r="E33" s="209" t="s">
        <v>48</v>
      </c>
      <c r="F33" s="210"/>
      <c r="G33" s="210">
        <v>0</v>
      </c>
      <c r="H33" s="313">
        <f>INDEX(Personnel[],MATCH(E33,Paygrade,0),2)</f>
        <v>47</v>
      </c>
      <c r="I33" s="212">
        <f t="shared" si="0"/>
        <v>0</v>
      </c>
    </row>
    <row r="34" spans="1:18" s="190" customFormat="1" ht="11.25" x14ac:dyDescent="0.2">
      <c r="A34" s="309" t="s">
        <v>409</v>
      </c>
      <c r="B34" s="207"/>
      <c r="C34" s="310"/>
      <c r="D34" s="208" t="s">
        <v>258</v>
      </c>
      <c r="E34" s="209" t="s">
        <v>49</v>
      </c>
      <c r="F34" s="210"/>
      <c r="G34" s="210">
        <v>0</v>
      </c>
      <c r="H34" s="313">
        <f>INDEX(Personnel[],MATCH(E34,Paygrade,0),2)</f>
        <v>53</v>
      </c>
      <c r="I34" s="212">
        <f t="shared" si="0"/>
        <v>0</v>
      </c>
    </row>
    <row r="35" spans="1:18" s="190" customFormat="1" ht="11.25" x14ac:dyDescent="0.2">
      <c r="A35" s="309" t="s">
        <v>409</v>
      </c>
      <c r="B35" s="207"/>
      <c r="C35" s="310"/>
      <c r="D35" s="208" t="s">
        <v>258</v>
      </c>
      <c r="E35" s="209" t="s">
        <v>50</v>
      </c>
      <c r="F35" s="210"/>
      <c r="G35" s="210">
        <v>0</v>
      </c>
      <c r="H35" s="313">
        <f>INDEX(Personnel[],MATCH(E35,Paygrade,0),2)</f>
        <v>61</v>
      </c>
      <c r="I35" s="212">
        <f t="shared" si="0"/>
        <v>0</v>
      </c>
    </row>
    <row r="36" spans="1:18" s="190" customFormat="1" ht="11.25" x14ac:dyDescent="0.2">
      <c r="A36" s="309" t="s">
        <v>409</v>
      </c>
      <c r="B36" s="207"/>
      <c r="C36" s="310"/>
      <c r="D36" s="208" t="s">
        <v>258</v>
      </c>
      <c r="E36" s="209" t="s">
        <v>51</v>
      </c>
      <c r="F36" s="210"/>
      <c r="G36" s="210">
        <v>0</v>
      </c>
      <c r="H36" s="313">
        <f>INDEX(Personnel[],MATCH(E36,Paygrade,0),2)</f>
        <v>62</v>
      </c>
      <c r="I36" s="212">
        <f t="shared" si="0"/>
        <v>0</v>
      </c>
    </row>
    <row r="37" spans="1:18" s="190" customFormat="1" ht="12" thickBot="1" x14ac:dyDescent="0.25">
      <c r="A37" s="213"/>
      <c r="B37" s="214"/>
      <c r="C37" s="214"/>
      <c r="D37" s="215"/>
      <c r="E37" s="216"/>
      <c r="F37" s="216"/>
      <c r="G37" s="217"/>
      <c r="H37" s="218"/>
      <c r="I37" s="219"/>
    </row>
    <row r="38" spans="1:18" s="190" customFormat="1" ht="12" thickBot="1" x14ac:dyDescent="0.25">
      <c r="A38" s="220"/>
      <c r="B38" s="220"/>
      <c r="C38" s="221" t="s">
        <v>194</v>
      </c>
      <c r="D38" s="222"/>
      <c r="E38" s="222"/>
      <c r="F38" s="222"/>
      <c r="G38" s="223"/>
      <c r="H38" s="224"/>
      <c r="I38" s="225">
        <f>SUM(I7:I36)</f>
        <v>0</v>
      </c>
    </row>
    <row r="39" spans="1:18" s="190" customFormat="1" ht="12" thickBot="1" x14ac:dyDescent="0.25">
      <c r="A39" s="220"/>
      <c r="B39" s="220"/>
      <c r="C39" s="226"/>
      <c r="D39" s="226"/>
      <c r="E39" s="226"/>
      <c r="F39" s="226"/>
      <c r="G39" s="227"/>
      <c r="I39" s="227"/>
    </row>
    <row r="40" spans="1:18" s="190" customFormat="1" ht="11.25" x14ac:dyDescent="0.2">
      <c r="A40" s="185" t="s">
        <v>211</v>
      </c>
      <c r="B40" s="187" t="s">
        <v>303</v>
      </c>
      <c r="C40" s="187" t="s">
        <v>241</v>
      </c>
      <c r="D40" s="187" t="s">
        <v>239</v>
      </c>
      <c r="E40" s="187" t="s">
        <v>240</v>
      </c>
      <c r="F40" s="187" t="s">
        <v>320</v>
      </c>
      <c r="G40" s="193" t="s">
        <v>141</v>
      </c>
    </row>
    <row r="41" spans="1:18" s="190" customFormat="1" x14ac:dyDescent="0.2">
      <c r="A41" s="228" t="s">
        <v>244</v>
      </c>
      <c r="B41" s="229"/>
      <c r="C41" s="230">
        <v>0</v>
      </c>
      <c r="D41" s="336">
        <f>INDEX(Vehicle[],MATCH(A41,Vehicle_Type,0),3)</f>
        <v>9.84</v>
      </c>
      <c r="E41" s="230">
        <v>0</v>
      </c>
      <c r="F41" s="337">
        <f>INDEX(Vehicle[],MATCH(A41,Vehicle_Type,0),2)</f>
        <v>0.16</v>
      </c>
      <c r="G41" s="231">
        <f>C41*D41+E41*F41</f>
        <v>0</v>
      </c>
      <c r="M41"/>
      <c r="N41"/>
      <c r="O41"/>
      <c r="P41"/>
      <c r="Q41"/>
      <c r="R41"/>
    </row>
    <row r="42" spans="1:18" s="190" customFormat="1" x14ac:dyDescent="0.2">
      <c r="A42" s="228" t="s">
        <v>242</v>
      </c>
      <c r="B42" s="229"/>
      <c r="C42" s="230">
        <v>0</v>
      </c>
      <c r="D42" s="336">
        <f>INDEX(Vehicle[],MATCH(A42,Vehicle_Type,0),3)</f>
        <v>9.16</v>
      </c>
      <c r="E42" s="230">
        <v>0</v>
      </c>
      <c r="F42" s="337">
        <f>INDEX(Vehicle[],MATCH(A42,Vehicle_Type,0),2)</f>
        <v>0.13</v>
      </c>
      <c r="G42" s="231">
        <f t="shared" ref="G42:G43" si="1">C42*D42+E42*F42</f>
        <v>0</v>
      </c>
      <c r="M42"/>
      <c r="N42"/>
      <c r="O42"/>
      <c r="P42"/>
      <c r="Q42"/>
      <c r="R42"/>
    </row>
    <row r="43" spans="1:18" s="190" customFormat="1" x14ac:dyDescent="0.2">
      <c r="A43" s="228" t="s">
        <v>243</v>
      </c>
      <c r="B43" s="229"/>
      <c r="C43" s="230">
        <v>0</v>
      </c>
      <c r="D43" s="336">
        <f>INDEX(Vehicle[],MATCH(A43,Vehicle_Type,0),3)</f>
        <v>7.35</v>
      </c>
      <c r="E43" s="230">
        <v>0</v>
      </c>
      <c r="F43" s="337">
        <f>INDEX(Vehicle[],MATCH(A43,Vehicle_Type,0),2)</f>
        <v>0.12</v>
      </c>
      <c r="G43" s="231">
        <f t="shared" si="1"/>
        <v>0</v>
      </c>
      <c r="M43"/>
      <c r="N43"/>
      <c r="O43"/>
      <c r="P43"/>
      <c r="Q43"/>
      <c r="R43"/>
    </row>
    <row r="44" spans="1:18" s="190" customFormat="1" ht="13.5" thickBot="1" x14ac:dyDescent="0.25">
      <c r="C44" s="194"/>
      <c r="G44" s="232"/>
      <c r="M44"/>
      <c r="N44"/>
      <c r="O44"/>
      <c r="P44"/>
      <c r="Q44"/>
      <c r="R44"/>
    </row>
    <row r="45" spans="1:18" s="190" customFormat="1" ht="13.5" thickBot="1" x14ac:dyDescent="0.25">
      <c r="C45" s="221" t="s">
        <v>212</v>
      </c>
      <c r="D45" s="222"/>
      <c r="E45" s="222"/>
      <c r="F45" s="233"/>
      <c r="G45" s="234">
        <f>SUM(G41:G43)</f>
        <v>0</v>
      </c>
      <c r="H45" s="235"/>
      <c r="K45" s="191"/>
      <c r="L45" s="191"/>
      <c r="M45"/>
      <c r="N45"/>
      <c r="O45"/>
      <c r="P45"/>
      <c r="Q45"/>
      <c r="R45"/>
    </row>
    <row r="46" spans="1:18" s="190" customFormat="1" ht="13.5" thickBot="1" x14ac:dyDescent="0.25">
      <c r="C46" s="236"/>
      <c r="D46" s="236"/>
      <c r="E46" s="236"/>
      <c r="F46" s="236"/>
      <c r="G46" s="237"/>
      <c r="H46" s="238"/>
      <c r="L46" s="191"/>
      <c r="M46"/>
      <c r="N46"/>
      <c r="O46"/>
      <c r="P46"/>
      <c r="Q46"/>
      <c r="R46"/>
    </row>
    <row r="47" spans="1:18" s="190" customFormat="1" x14ac:dyDescent="0.2">
      <c r="A47" s="185" t="s">
        <v>200</v>
      </c>
      <c r="B47" s="187"/>
      <c r="C47" s="92" t="s">
        <v>201</v>
      </c>
      <c r="D47" s="187" t="s">
        <v>238</v>
      </c>
      <c r="E47" s="187" t="s">
        <v>233</v>
      </c>
      <c r="F47" s="187" t="s">
        <v>234</v>
      </c>
      <c r="G47" s="188" t="s">
        <v>141</v>
      </c>
      <c r="H47" s="189" t="s">
        <v>305</v>
      </c>
      <c r="I47" s="192"/>
      <c r="L47" s="191"/>
      <c r="M47"/>
      <c r="N47"/>
      <c r="O47"/>
      <c r="P47"/>
      <c r="Q47"/>
      <c r="R47"/>
    </row>
    <row r="48" spans="1:18" s="190" customFormat="1" x14ac:dyDescent="0.2">
      <c r="A48" s="239" t="s">
        <v>364</v>
      </c>
      <c r="B48" s="240"/>
      <c r="C48" s="89"/>
      <c r="D48" s="241" t="s">
        <v>8</v>
      </c>
      <c r="E48" s="210">
        <v>0</v>
      </c>
      <c r="F48" s="211">
        <f>INDEX(ADMIN!$A$7:$C$13,MATCH(A48,Air_Type,0),2)</f>
        <v>21111</v>
      </c>
      <c r="G48" s="242">
        <f>E48*F48</f>
        <v>0</v>
      </c>
      <c r="H48" s="243"/>
      <c r="I48" s="244"/>
      <c r="L48" s="191"/>
      <c r="M48"/>
      <c r="N48"/>
      <c r="O48"/>
      <c r="P48"/>
      <c r="Q48"/>
      <c r="R48"/>
    </row>
    <row r="49" spans="1:18" s="190" customFormat="1" x14ac:dyDescent="0.2">
      <c r="A49" s="239" t="s">
        <v>386</v>
      </c>
      <c r="B49" s="245"/>
      <c r="C49" s="89"/>
      <c r="D49" s="246" t="s">
        <v>8</v>
      </c>
      <c r="E49" s="210">
        <v>0</v>
      </c>
      <c r="F49" s="211">
        <f>INDEX(ADMIN!$A$7:$C$13,MATCH(A49,Air_Type,0),2)</f>
        <v>20921</v>
      </c>
      <c r="G49" s="247">
        <f>E49*F49</f>
        <v>0</v>
      </c>
      <c r="H49" s="243"/>
      <c r="I49" s="244"/>
      <c r="L49" s="191"/>
      <c r="M49"/>
      <c r="N49"/>
      <c r="O49"/>
      <c r="P49"/>
      <c r="Q49"/>
      <c r="R49"/>
    </row>
    <row r="50" spans="1:18" s="190" customFormat="1" ht="13.5" thickBot="1" x14ac:dyDescent="0.25">
      <c r="B50" s="245"/>
      <c r="C50" s="194"/>
      <c r="D50" s="248"/>
      <c r="G50" s="232"/>
      <c r="L50" s="191"/>
      <c r="M50"/>
      <c r="N50"/>
      <c r="O50"/>
      <c r="P50"/>
      <c r="Q50"/>
      <c r="R50"/>
    </row>
    <row r="51" spans="1:18" s="190" customFormat="1" ht="13.5" thickBot="1" x14ac:dyDescent="0.25">
      <c r="C51" s="221" t="s">
        <v>202</v>
      </c>
      <c r="D51" s="222"/>
      <c r="E51" s="222"/>
      <c r="F51" s="222"/>
      <c r="G51" s="234">
        <f>SUM(G48:G49)</f>
        <v>0</v>
      </c>
      <c r="H51" s="249"/>
      <c r="L51" s="191"/>
      <c r="M51"/>
      <c r="N51"/>
      <c r="O51"/>
      <c r="P51"/>
      <c r="Q51"/>
      <c r="R51"/>
    </row>
    <row r="52" spans="1:18" s="190" customFormat="1" ht="13.5" thickBot="1" x14ac:dyDescent="0.25">
      <c r="L52" s="191"/>
      <c r="M52"/>
      <c r="N52"/>
      <c r="O52"/>
      <c r="P52"/>
      <c r="Q52"/>
      <c r="R52"/>
    </row>
    <row r="53" spans="1:18" s="190" customFormat="1" x14ac:dyDescent="0.2">
      <c r="A53" s="185" t="s">
        <v>195</v>
      </c>
      <c r="B53" s="186"/>
      <c r="C53" s="88" t="s">
        <v>196</v>
      </c>
      <c r="D53" s="187" t="s">
        <v>238</v>
      </c>
      <c r="E53" s="187" t="s">
        <v>233</v>
      </c>
      <c r="F53" s="187" t="s">
        <v>234</v>
      </c>
      <c r="G53" s="188" t="s">
        <v>141</v>
      </c>
      <c r="H53" s="189" t="s">
        <v>305</v>
      </c>
      <c r="L53" s="191"/>
      <c r="M53" s="191"/>
      <c r="N53" s="191"/>
      <c r="O53" s="191"/>
      <c r="P53" s="191"/>
    </row>
    <row r="54" spans="1:18" s="190" customFormat="1" x14ac:dyDescent="0.2">
      <c r="A54" s="239" t="s">
        <v>362</v>
      </c>
      <c r="B54" s="240"/>
      <c r="C54" s="90"/>
      <c r="D54" s="241" t="str">
        <f>INDEX(Boats[],MATCH(A54,Boat_Type,0),3)</f>
        <v>HOURLY</v>
      </c>
      <c r="E54" s="210">
        <v>0</v>
      </c>
      <c r="F54" s="250">
        <f>INDEX(Boats[],MATCH(A54,Boat_Type,0),2)</f>
        <v>1511</v>
      </c>
      <c r="G54" s="242">
        <f>E54*F54</f>
        <v>0</v>
      </c>
      <c r="H54" s="243"/>
      <c r="L54" s="191"/>
      <c r="M54" s="191"/>
      <c r="N54" s="191"/>
      <c r="O54" s="191"/>
      <c r="P54" s="191"/>
    </row>
    <row r="55" spans="1:18" s="190" customFormat="1" x14ac:dyDescent="0.2">
      <c r="A55" s="239" t="s">
        <v>360</v>
      </c>
      <c r="B55" s="245"/>
      <c r="C55" s="91"/>
      <c r="D55" s="241" t="str">
        <f>INDEX(Boats[],MATCH(A55,Boat_Type,0),3)</f>
        <v>HOURLY</v>
      </c>
      <c r="E55" s="251">
        <v>0</v>
      </c>
      <c r="F55" s="250">
        <f>INDEX(Boats[],MATCH(A55,Boat_Type,0),2)</f>
        <v>3429</v>
      </c>
      <c r="G55" s="242">
        <f>E55*F55</f>
        <v>0</v>
      </c>
      <c r="H55" s="252"/>
      <c r="L55" s="191"/>
      <c r="M55" s="191"/>
      <c r="N55" s="191"/>
      <c r="O55" s="191"/>
      <c r="P55" s="191"/>
    </row>
    <row r="56" spans="1:18" s="190" customFormat="1" ht="13.5" thickBot="1" x14ac:dyDescent="0.25">
      <c r="A56" s="245"/>
      <c r="B56" s="245"/>
      <c r="C56" s="253"/>
      <c r="D56" s="248"/>
      <c r="E56" s="248"/>
      <c r="G56" s="254"/>
      <c r="H56" s="255"/>
      <c r="L56" s="191"/>
      <c r="M56" s="191"/>
      <c r="N56" s="191"/>
      <c r="O56" s="191"/>
      <c r="P56" s="191"/>
    </row>
    <row r="57" spans="1:18" s="190" customFormat="1" ht="12" thickBot="1" x14ac:dyDescent="0.25">
      <c r="C57" s="221" t="s">
        <v>197</v>
      </c>
      <c r="D57" s="222"/>
      <c r="E57" s="222"/>
      <c r="F57" s="222"/>
      <c r="G57" s="234">
        <f>SUM(G54:G55)</f>
        <v>0</v>
      </c>
    </row>
    <row r="58" spans="1:18" s="190" customFormat="1" ht="12" thickBot="1" x14ac:dyDescent="0.25">
      <c r="G58" s="256"/>
    </row>
    <row r="59" spans="1:18" s="190" customFormat="1" ht="11.25" x14ac:dyDescent="0.2">
      <c r="A59" s="185" t="s">
        <v>198</v>
      </c>
      <c r="B59" s="187"/>
      <c r="C59" s="92" t="s">
        <v>304</v>
      </c>
      <c r="D59" s="187" t="s">
        <v>238</v>
      </c>
      <c r="E59" s="187" t="s">
        <v>233</v>
      </c>
      <c r="F59" s="187" t="s">
        <v>234</v>
      </c>
      <c r="G59" s="188" t="s">
        <v>141</v>
      </c>
      <c r="H59" s="189" t="s">
        <v>305</v>
      </c>
    </row>
    <row r="60" spans="1:18" s="190" customFormat="1" ht="11.25" x14ac:dyDescent="0.2">
      <c r="A60" s="239" t="s">
        <v>336</v>
      </c>
      <c r="B60" s="240"/>
      <c r="C60" s="90"/>
      <c r="D60" s="241" t="str">
        <f>INDEX(Cutters[],MATCH(A60,Cutter_Type,0),3)</f>
        <v>HOURLY</v>
      </c>
      <c r="E60" s="210">
        <v>0</v>
      </c>
      <c r="F60" s="250">
        <f>INDEX(Cutters[],MATCH(A60,Cutter_Type,0),2)</f>
        <v>32876</v>
      </c>
      <c r="G60" s="242">
        <f>E60*F60</f>
        <v>0</v>
      </c>
      <c r="H60" s="243"/>
    </row>
    <row r="61" spans="1:18" s="190" customFormat="1" ht="11.25" x14ac:dyDescent="0.2">
      <c r="A61" s="239" t="s">
        <v>347</v>
      </c>
      <c r="B61" s="240"/>
      <c r="C61" s="91"/>
      <c r="D61" s="241" t="str">
        <f>INDEX(Cutters[],MATCH(A61,Cutter_Type,0),3)</f>
        <v>HOURLY</v>
      </c>
      <c r="E61" s="210">
        <v>0</v>
      </c>
      <c r="F61" s="250">
        <f>INDEX(Cutters[],MATCH(A61,Cutter_Type,0),2)</f>
        <v>7787</v>
      </c>
      <c r="G61" s="242">
        <f>E61*F61</f>
        <v>0</v>
      </c>
      <c r="H61" s="252"/>
    </row>
    <row r="62" spans="1:18" s="190" customFormat="1" ht="12" thickBot="1" x14ac:dyDescent="0.25">
      <c r="A62" s="245"/>
      <c r="C62" s="253"/>
      <c r="G62" s="254"/>
      <c r="H62" s="245"/>
    </row>
    <row r="63" spans="1:18" s="190" customFormat="1" ht="12" thickBot="1" x14ac:dyDescent="0.25">
      <c r="C63" s="221" t="s">
        <v>199</v>
      </c>
      <c r="D63" s="222"/>
      <c r="E63" s="222"/>
      <c r="F63" s="222"/>
      <c r="G63" s="234">
        <f>SUM(G60:G61)</f>
        <v>0</v>
      </c>
    </row>
    <row r="64" spans="1:18" s="190" customFormat="1" ht="12" thickBot="1" x14ac:dyDescent="0.25">
      <c r="F64" s="320"/>
    </row>
    <row r="65" spans="1:9" s="190" customFormat="1" ht="11.25" x14ac:dyDescent="0.2">
      <c r="A65" s="185" t="s">
        <v>203</v>
      </c>
      <c r="B65" s="186"/>
      <c r="C65" s="186"/>
      <c r="D65" s="187" t="s">
        <v>238</v>
      </c>
      <c r="E65" s="187" t="s">
        <v>233</v>
      </c>
      <c r="F65" s="319" t="s">
        <v>234</v>
      </c>
      <c r="G65" s="193" t="s">
        <v>141</v>
      </c>
      <c r="H65" s="194"/>
      <c r="I65" s="192"/>
    </row>
    <row r="66" spans="1:9" s="190" customFormat="1" ht="11.25" x14ac:dyDescent="0.2">
      <c r="A66" s="239" t="s">
        <v>115</v>
      </c>
      <c r="B66" s="240"/>
      <c r="C66" s="240"/>
      <c r="D66" s="241" t="str">
        <f>INDEX(Equipment[],MATCH(A66,Equip_List,0),3)</f>
        <v>HOURLY</v>
      </c>
      <c r="E66" s="210">
        <v>0</v>
      </c>
      <c r="F66" s="250">
        <f>INDEX(Equipment[],MATCH(A66,Equip_List,0),2)</f>
        <v>15</v>
      </c>
      <c r="G66" s="231">
        <f>E66*F66</f>
        <v>0</v>
      </c>
      <c r="H66" s="217"/>
      <c r="I66" s="244"/>
    </row>
    <row r="67" spans="1:9" s="190" customFormat="1" ht="11.25" x14ac:dyDescent="0.2">
      <c r="A67" s="239" t="s">
        <v>105</v>
      </c>
      <c r="B67" s="240"/>
      <c r="C67" s="240"/>
      <c r="D67" s="241" t="str">
        <f>INDEX(Equipment[],MATCH(A67,Equip_List,0),3)</f>
        <v>HOURLY</v>
      </c>
      <c r="E67" s="210">
        <v>0</v>
      </c>
      <c r="F67" s="250">
        <f>INDEX(Equipment[],MATCH(A67,Equip_List,0),2)</f>
        <v>13</v>
      </c>
      <c r="G67" s="231">
        <f>E67*F67</f>
        <v>0</v>
      </c>
      <c r="H67" s="217"/>
      <c r="I67" s="244"/>
    </row>
    <row r="68" spans="1:9" s="190" customFormat="1" ht="11.25" x14ac:dyDescent="0.2">
      <c r="A68" s="239" t="s">
        <v>80</v>
      </c>
      <c r="B68" s="240"/>
      <c r="C68" s="245"/>
      <c r="D68" s="241" t="str">
        <f>INDEX(Equipment[],MATCH(A68,Equip_List,0),3)</f>
        <v>HOURLY</v>
      </c>
      <c r="E68" s="210">
        <v>0</v>
      </c>
      <c r="F68" s="250">
        <f>INDEX(Equipment[],MATCH(A68,Equip_List,0),2)</f>
        <v>296</v>
      </c>
      <c r="G68" s="231">
        <f>E68*F68</f>
        <v>0</v>
      </c>
      <c r="H68" s="217"/>
      <c r="I68" s="244"/>
    </row>
    <row r="69" spans="1:9" s="190" customFormat="1" ht="12" thickBot="1" x14ac:dyDescent="0.25">
      <c r="A69" s="245"/>
      <c r="C69" s="253"/>
      <c r="G69" s="254"/>
    </row>
    <row r="70" spans="1:9" s="190" customFormat="1" ht="12" thickBot="1" x14ac:dyDescent="0.25">
      <c r="C70" s="221" t="s">
        <v>204</v>
      </c>
      <c r="D70" s="222"/>
      <c r="E70" s="222"/>
      <c r="F70" s="222"/>
      <c r="G70" s="234">
        <f>SUM(G66:G68)</f>
        <v>0</v>
      </c>
      <c r="H70" s="249"/>
    </row>
    <row r="71" spans="1:9" s="190" customFormat="1" ht="12" thickBot="1" x14ac:dyDescent="0.25">
      <c r="C71" s="226"/>
      <c r="D71" s="226"/>
      <c r="E71" s="226"/>
      <c r="F71" s="249"/>
      <c r="G71" s="249"/>
    </row>
    <row r="72" spans="1:9" s="190" customFormat="1" ht="11.25" x14ac:dyDescent="0.2">
      <c r="A72" s="185" t="s">
        <v>205</v>
      </c>
      <c r="B72" s="186"/>
      <c r="C72" s="257" t="s">
        <v>206</v>
      </c>
      <c r="D72" s="258"/>
      <c r="E72" s="186"/>
      <c r="F72" s="187" t="s">
        <v>207</v>
      </c>
      <c r="G72" s="193" t="s">
        <v>208</v>
      </c>
    </row>
    <row r="73" spans="1:9" s="190" customFormat="1" ht="11.25" x14ac:dyDescent="0.2">
      <c r="A73" s="239" t="s">
        <v>209</v>
      </c>
      <c r="B73" s="259"/>
      <c r="C73" s="260"/>
      <c r="D73" s="261"/>
      <c r="E73" s="262"/>
      <c r="F73" s="430"/>
      <c r="G73" s="263"/>
    </row>
    <row r="74" spans="1:9" s="190" customFormat="1" ht="12" thickBot="1" x14ac:dyDescent="0.25">
      <c r="C74" s="248"/>
      <c r="G74" s="256"/>
    </row>
    <row r="75" spans="1:9" s="190" customFormat="1" ht="12" thickBot="1" x14ac:dyDescent="0.25">
      <c r="C75" s="221" t="s">
        <v>210</v>
      </c>
      <c r="D75" s="222"/>
      <c r="E75" s="222"/>
      <c r="F75" s="222"/>
      <c r="G75" s="234">
        <f>SUM(G73:G73)</f>
        <v>0</v>
      </c>
    </row>
    <row r="76" spans="1:9" s="190" customFormat="1" ht="12" thickBot="1" x14ac:dyDescent="0.25"/>
    <row r="77" spans="1:9" s="190" customFormat="1" ht="11.25" x14ac:dyDescent="0.2">
      <c r="A77" s="185" t="s">
        <v>213</v>
      </c>
      <c r="B77" s="186"/>
      <c r="C77" s="257" t="s">
        <v>214</v>
      </c>
      <c r="D77" s="258"/>
      <c r="E77" s="186"/>
      <c r="F77" s="186"/>
      <c r="G77" s="264" t="s">
        <v>215</v>
      </c>
    </row>
    <row r="78" spans="1:9" s="190" customFormat="1" ht="11.25" x14ac:dyDescent="0.2">
      <c r="A78" s="239"/>
      <c r="B78" s="240"/>
      <c r="C78" s="428"/>
      <c r="D78" s="429"/>
      <c r="E78" s="326"/>
      <c r="F78" s="259"/>
      <c r="G78" s="263"/>
    </row>
    <row r="79" spans="1:9" s="190" customFormat="1" ht="11.25" x14ac:dyDescent="0.2">
      <c r="A79" s="239"/>
      <c r="B79" s="240"/>
      <c r="C79" s="265"/>
      <c r="D79" s="261"/>
      <c r="E79" s="326"/>
      <c r="F79" s="259"/>
      <c r="G79" s="263"/>
    </row>
    <row r="80" spans="1:9" s="190" customFormat="1" ht="11.25" x14ac:dyDescent="0.2">
      <c r="A80" s="239"/>
      <c r="B80" s="240"/>
      <c r="C80" s="265"/>
      <c r="D80" s="261"/>
      <c r="E80" s="326"/>
      <c r="F80" s="259"/>
      <c r="G80" s="263"/>
    </row>
    <row r="81" spans="1:7" s="190" customFormat="1" ht="12" thickBot="1" x14ac:dyDescent="0.25">
      <c r="G81" s="256"/>
    </row>
    <row r="82" spans="1:7" s="190" customFormat="1" ht="12" thickBot="1" x14ac:dyDescent="0.25">
      <c r="C82" s="221" t="s">
        <v>216</v>
      </c>
      <c r="D82" s="222"/>
      <c r="E82" s="222"/>
      <c r="F82" s="222"/>
      <c r="G82" s="266">
        <f>SUM(G78:G80)</f>
        <v>0</v>
      </c>
    </row>
    <row r="83" spans="1:7" s="190" customFormat="1" ht="12" thickBot="1" x14ac:dyDescent="0.25">
      <c r="G83" s="244"/>
    </row>
    <row r="84" spans="1:7" s="190" customFormat="1" ht="11.25" x14ac:dyDescent="0.2">
      <c r="A84" s="185" t="s">
        <v>323</v>
      </c>
      <c r="B84" s="186"/>
      <c r="C84" s="257" t="s">
        <v>217</v>
      </c>
      <c r="D84" s="258"/>
      <c r="E84" s="257" t="s">
        <v>218</v>
      </c>
      <c r="F84" s="258"/>
      <c r="G84" s="193" t="s">
        <v>215</v>
      </c>
    </row>
    <row r="85" spans="1:7" s="190" customFormat="1" ht="11.25" x14ac:dyDescent="0.2">
      <c r="A85" s="239"/>
      <c r="B85" s="259"/>
      <c r="C85" s="426"/>
      <c r="D85" s="427"/>
      <c r="E85" s="267"/>
      <c r="F85" s="268"/>
      <c r="G85" s="263"/>
    </row>
    <row r="86" spans="1:7" s="190" customFormat="1" ht="11.25" x14ac:dyDescent="0.2">
      <c r="A86" s="239"/>
      <c r="B86" s="259"/>
      <c r="C86" s="265"/>
      <c r="D86" s="261"/>
      <c r="E86" s="267"/>
      <c r="F86" s="268"/>
      <c r="G86" s="263"/>
    </row>
    <row r="87" spans="1:7" s="190" customFormat="1" ht="11.25" x14ac:dyDescent="0.2">
      <c r="A87" s="239"/>
      <c r="B87" s="259"/>
      <c r="C87" s="265"/>
      <c r="D87" s="261"/>
      <c r="E87" s="267"/>
      <c r="F87" s="268"/>
      <c r="G87" s="263"/>
    </row>
    <row r="88" spans="1:7" s="190" customFormat="1" ht="12" thickBot="1" x14ac:dyDescent="0.25">
      <c r="G88" s="256"/>
    </row>
    <row r="89" spans="1:7" s="190" customFormat="1" ht="12" thickBot="1" x14ac:dyDescent="0.25">
      <c r="C89" s="221" t="s">
        <v>219</v>
      </c>
      <c r="D89" s="222"/>
      <c r="E89" s="222"/>
      <c r="F89" s="222"/>
      <c r="G89" s="234">
        <f>SUM(G85:G87)</f>
        <v>0</v>
      </c>
    </row>
    <row r="90" spans="1:7" s="190" customFormat="1" ht="12" thickBot="1" x14ac:dyDescent="0.25">
      <c r="B90" s="305"/>
      <c r="C90" s="226"/>
      <c r="D90" s="226"/>
      <c r="E90" s="322"/>
      <c r="F90" s="226"/>
      <c r="G90" s="249"/>
    </row>
    <row r="91" spans="1:7" s="190" customFormat="1" ht="11.25" x14ac:dyDescent="0.2">
      <c r="A91" s="424" t="s">
        <v>321</v>
      </c>
      <c r="B91" s="186"/>
      <c r="C91" s="257" t="s">
        <v>214</v>
      </c>
      <c r="D91" s="258"/>
      <c r="E91" s="321"/>
      <c r="F91" s="186"/>
      <c r="G91" s="264" t="s">
        <v>215</v>
      </c>
    </row>
    <row r="92" spans="1:7" s="190" customFormat="1" ht="11.25" x14ac:dyDescent="0.2">
      <c r="A92" s="308"/>
      <c r="B92" s="304"/>
      <c r="C92" s="428"/>
      <c r="D92" s="429"/>
      <c r="E92" s="323"/>
      <c r="F92" s="259"/>
      <c r="G92" s="263"/>
    </row>
    <row r="93" spans="1:7" s="190" customFormat="1" ht="11.25" x14ac:dyDescent="0.2">
      <c r="A93" s="307"/>
      <c r="B93" s="240"/>
      <c r="C93" s="428"/>
      <c r="D93" s="429"/>
      <c r="E93" s="323"/>
      <c r="F93" s="259"/>
      <c r="G93" s="263"/>
    </row>
    <row r="94" spans="1:7" s="190" customFormat="1" ht="11.25" x14ac:dyDescent="0.2">
      <c r="A94" s="306"/>
      <c r="B94" s="240"/>
      <c r="C94" s="428"/>
      <c r="D94" s="429"/>
      <c r="E94" s="323"/>
      <c r="F94" s="259"/>
      <c r="G94" s="263"/>
    </row>
    <row r="95" spans="1:7" s="190" customFormat="1" ht="12" thickBot="1" x14ac:dyDescent="0.25">
      <c r="A95" s="194"/>
      <c r="G95" s="256"/>
    </row>
    <row r="96" spans="1:7" s="190" customFormat="1" ht="12" thickBot="1" x14ac:dyDescent="0.25">
      <c r="A96" s="194"/>
      <c r="C96" s="221" t="s">
        <v>220</v>
      </c>
      <c r="D96" s="222"/>
      <c r="E96" s="222"/>
      <c r="F96" s="222"/>
      <c r="G96" s="266">
        <f>SUM(G92:G94)</f>
        <v>0</v>
      </c>
    </row>
    <row r="97" spans="1:17" s="190" customFormat="1" ht="12" thickBot="1" x14ac:dyDescent="0.25">
      <c r="A97" s="194"/>
      <c r="C97" s="226"/>
      <c r="D97" s="226"/>
      <c r="E97" s="226"/>
      <c r="F97" s="226"/>
      <c r="G97" s="270"/>
    </row>
    <row r="98" spans="1:17" s="190" customFormat="1" ht="11.25" x14ac:dyDescent="0.2">
      <c r="A98" s="425" t="s">
        <v>322</v>
      </c>
      <c r="B98" s="186"/>
      <c r="C98" s="257" t="s">
        <v>214</v>
      </c>
      <c r="D98" s="258"/>
      <c r="E98" s="269"/>
      <c r="F98" s="269"/>
      <c r="G98" s="264" t="s">
        <v>215</v>
      </c>
    </row>
    <row r="99" spans="1:17" s="190" customFormat="1" ht="11.25" x14ac:dyDescent="0.2">
      <c r="A99" s="239"/>
      <c r="B99" s="240"/>
      <c r="C99" s="428"/>
      <c r="D99" s="429"/>
      <c r="E99" s="326"/>
      <c r="F99" s="259"/>
      <c r="G99" s="263"/>
    </row>
    <row r="100" spans="1:17" s="190" customFormat="1" ht="11.25" x14ac:dyDescent="0.2">
      <c r="A100" s="239"/>
      <c r="B100" s="240"/>
      <c r="C100" s="428"/>
      <c r="D100" s="429"/>
      <c r="E100" s="326"/>
      <c r="F100" s="259"/>
      <c r="G100" s="263"/>
    </row>
    <row r="101" spans="1:17" s="190" customFormat="1" ht="11.25" x14ac:dyDescent="0.2">
      <c r="A101" s="239"/>
      <c r="B101" s="245"/>
      <c r="C101" s="428"/>
      <c r="D101" s="429"/>
      <c r="E101" s="326"/>
      <c r="F101" s="327"/>
      <c r="G101" s="271"/>
    </row>
    <row r="102" spans="1:17" s="190" customFormat="1" ht="12" thickBot="1" x14ac:dyDescent="0.25">
      <c r="B102" s="245"/>
      <c r="F102" s="248"/>
      <c r="G102" s="272"/>
    </row>
    <row r="103" spans="1:17" s="190" customFormat="1" ht="12" thickBot="1" x14ac:dyDescent="0.25">
      <c r="C103" s="221" t="s">
        <v>221</v>
      </c>
      <c r="D103" s="222"/>
      <c r="E103" s="222"/>
      <c r="F103" s="222"/>
      <c r="G103" s="266">
        <f>SUM(G99:G101)</f>
        <v>0</v>
      </c>
    </row>
    <row r="104" spans="1:17" s="190" customFormat="1" ht="12" thickBot="1" x14ac:dyDescent="0.25">
      <c r="G104" s="244"/>
    </row>
    <row r="105" spans="1:17" s="190" customFormat="1" ht="11.25" x14ac:dyDescent="0.2">
      <c r="A105" s="185" t="s">
        <v>222</v>
      </c>
      <c r="B105" s="273"/>
      <c r="C105" s="257" t="s">
        <v>214</v>
      </c>
      <c r="D105" s="258"/>
      <c r="E105" s="269"/>
      <c r="F105" s="269"/>
      <c r="G105" s="264" t="s">
        <v>215</v>
      </c>
    </row>
    <row r="106" spans="1:17" s="190" customFormat="1" ht="11.25" x14ac:dyDescent="0.2">
      <c r="A106" s="239"/>
      <c r="B106" s="240"/>
      <c r="C106" s="428"/>
      <c r="D106" s="429"/>
      <c r="E106" s="326"/>
      <c r="F106" s="259"/>
      <c r="G106" s="263"/>
    </row>
    <row r="107" spans="1:17" s="190" customFormat="1" ht="11.25" x14ac:dyDescent="0.2">
      <c r="A107" s="239"/>
      <c r="B107" s="240"/>
      <c r="C107" s="428"/>
      <c r="D107" s="429"/>
      <c r="E107" s="326"/>
      <c r="F107" s="259"/>
      <c r="G107" s="263"/>
    </row>
    <row r="108" spans="1:17" s="190" customFormat="1" ht="11.25" x14ac:dyDescent="0.2">
      <c r="A108" s="239"/>
      <c r="B108" s="240"/>
      <c r="C108" s="428"/>
      <c r="D108" s="429"/>
      <c r="E108" s="326"/>
      <c r="F108" s="259"/>
      <c r="G108" s="271"/>
    </row>
    <row r="109" spans="1:17" s="190" customFormat="1" ht="12" thickBot="1" x14ac:dyDescent="0.25">
      <c r="C109" s="226"/>
      <c r="D109" s="226"/>
      <c r="E109" s="226"/>
      <c r="F109" s="226"/>
      <c r="G109" s="275"/>
    </row>
    <row r="110" spans="1:17" s="190" customFormat="1" ht="13.5" thickBot="1" x14ac:dyDescent="0.25">
      <c r="C110" s="221" t="s">
        <v>223</v>
      </c>
      <c r="D110" s="222"/>
      <c r="E110" s="222"/>
      <c r="F110" s="222"/>
      <c r="G110" s="266">
        <f>SUM(G106:G108)</f>
        <v>0</v>
      </c>
      <c r="K110" s="198"/>
      <c r="L110" s="198"/>
      <c r="M110" s="198"/>
      <c r="N110" s="198"/>
      <c r="O110" s="198"/>
      <c r="P110" s="198"/>
      <c r="Q110" s="198"/>
    </row>
    <row r="111" spans="1:17" s="198" customFormat="1" ht="13.5" thickBot="1" x14ac:dyDescent="0.25">
      <c r="B111" s="276"/>
      <c r="E111" s="277"/>
      <c r="G111" s="277"/>
      <c r="K111" s="190"/>
      <c r="L111" s="190"/>
      <c r="M111" s="190"/>
      <c r="N111" s="190"/>
      <c r="O111" s="190"/>
      <c r="P111" s="190"/>
      <c r="Q111" s="190"/>
    </row>
    <row r="112" spans="1:17" s="190" customFormat="1" ht="11.25" x14ac:dyDescent="0.2">
      <c r="A112" s="185" t="s">
        <v>224</v>
      </c>
      <c r="B112" s="186"/>
      <c r="C112" s="257" t="s">
        <v>214</v>
      </c>
      <c r="D112" s="258"/>
      <c r="E112" s="269"/>
      <c r="F112" s="269"/>
      <c r="G112" s="264" t="s">
        <v>215</v>
      </c>
    </row>
    <row r="113" spans="1:17" s="190" customFormat="1" ht="11.25" x14ac:dyDescent="0.2">
      <c r="A113" s="239"/>
      <c r="B113" s="240"/>
      <c r="C113" s="428"/>
      <c r="D113" s="429"/>
      <c r="E113" s="326"/>
      <c r="F113" s="259"/>
      <c r="G113" s="263"/>
    </row>
    <row r="114" spans="1:17" s="190" customFormat="1" ht="11.25" x14ac:dyDescent="0.2">
      <c r="A114" s="239"/>
      <c r="B114" s="240"/>
      <c r="C114" s="428"/>
      <c r="D114" s="429"/>
      <c r="E114" s="326"/>
      <c r="F114" s="259"/>
      <c r="G114" s="263"/>
    </row>
    <row r="115" spans="1:17" s="190" customFormat="1" x14ac:dyDescent="0.2">
      <c r="A115" s="239"/>
      <c r="B115" s="240"/>
      <c r="C115" s="428"/>
      <c r="D115" s="429"/>
      <c r="E115" s="326"/>
      <c r="F115" s="259"/>
      <c r="G115" s="263"/>
      <c r="I115"/>
      <c r="J115"/>
      <c r="K115"/>
    </row>
    <row r="116" spans="1:17" s="190" customFormat="1" ht="13.5" thickBot="1" x14ac:dyDescent="0.25">
      <c r="D116" s="248"/>
      <c r="G116" s="256"/>
      <c r="I116"/>
      <c r="J116"/>
      <c r="K116"/>
    </row>
    <row r="117" spans="1:17" s="190" customFormat="1" ht="13.5" thickBot="1" x14ac:dyDescent="0.25">
      <c r="C117" s="221" t="s">
        <v>225</v>
      </c>
      <c r="D117" s="222"/>
      <c r="E117" s="222"/>
      <c r="F117" s="222"/>
      <c r="G117" s="266">
        <f>SUM(G113:G115)</f>
        <v>0</v>
      </c>
      <c r="I117"/>
      <c r="J117"/>
      <c r="K117"/>
    </row>
    <row r="118" spans="1:17" s="190" customFormat="1" ht="13.5" thickBot="1" x14ac:dyDescent="0.25">
      <c r="G118" s="244"/>
      <c r="I118"/>
      <c r="J118"/>
      <c r="K118"/>
    </row>
    <row r="119" spans="1:17" s="190" customFormat="1" x14ac:dyDescent="0.2">
      <c r="A119" s="185" t="s">
        <v>226</v>
      </c>
      <c r="B119" s="186"/>
      <c r="C119" s="257" t="s">
        <v>227</v>
      </c>
      <c r="D119" s="257"/>
      <c r="E119" s="328"/>
      <c r="F119" s="274"/>
      <c r="G119" s="264" t="s">
        <v>215</v>
      </c>
      <c r="I119"/>
      <c r="J119"/>
      <c r="K119"/>
    </row>
    <row r="120" spans="1:17" s="190" customFormat="1" x14ac:dyDescent="0.2">
      <c r="A120" s="239"/>
      <c r="B120" s="240"/>
      <c r="C120" s="428"/>
      <c r="D120" s="429"/>
      <c r="E120" s="325"/>
      <c r="F120" s="324"/>
      <c r="G120" s="263"/>
      <c r="I120"/>
      <c r="J120"/>
      <c r="K120"/>
    </row>
    <row r="121" spans="1:17" s="190" customFormat="1" x14ac:dyDescent="0.2">
      <c r="A121" s="239"/>
      <c r="B121" s="240"/>
      <c r="C121" s="428"/>
      <c r="D121" s="429"/>
      <c r="E121" s="325"/>
      <c r="F121" s="324"/>
      <c r="G121" s="263"/>
      <c r="I121"/>
      <c r="J121"/>
      <c r="K121"/>
    </row>
    <row r="122" spans="1:17" s="190" customFormat="1" ht="11.25" x14ac:dyDescent="0.2">
      <c r="A122" s="239"/>
      <c r="B122" s="240"/>
      <c r="C122" s="428"/>
      <c r="D122" s="429"/>
      <c r="E122" s="325"/>
      <c r="F122" s="324"/>
      <c r="G122" s="271"/>
    </row>
    <row r="123" spans="1:17" s="190" customFormat="1" ht="13.5" thickBot="1" x14ac:dyDescent="0.25">
      <c r="G123" s="272"/>
      <c r="K123" s="198"/>
      <c r="L123" s="198"/>
      <c r="M123" s="198"/>
      <c r="N123" s="198"/>
      <c r="O123" s="198"/>
      <c r="P123" s="198"/>
      <c r="Q123" s="198"/>
    </row>
    <row r="124" spans="1:17" s="198" customFormat="1" ht="13.5" thickBot="1" x14ac:dyDescent="0.25">
      <c r="A124" s="190"/>
      <c r="B124" s="190"/>
      <c r="C124" s="221" t="s">
        <v>228</v>
      </c>
      <c r="D124" s="222"/>
      <c r="E124" s="222"/>
      <c r="F124" s="222"/>
      <c r="G124" s="266">
        <f>SUM(G120:G122)</f>
        <v>0</v>
      </c>
      <c r="H124" s="278" t="s">
        <v>298</v>
      </c>
      <c r="I124" s="279"/>
    </row>
    <row r="125" spans="1:17" s="198" customFormat="1" ht="13.5" thickBot="1" x14ac:dyDescent="0.25">
      <c r="A125" s="276"/>
      <c r="B125" s="276"/>
      <c r="C125" s="277"/>
      <c r="H125" s="285">
        <f ca="1">NOW()</f>
        <v>45048.44266724537</v>
      </c>
      <c r="I125" s="279"/>
    </row>
    <row r="126" spans="1:17" s="198" customFormat="1" ht="13.5" customHeight="1" thickBot="1" x14ac:dyDescent="0.25">
      <c r="A126" s="276"/>
      <c r="B126" s="280" t="s">
        <v>229</v>
      </c>
      <c r="C126" s="281"/>
      <c r="D126" s="282"/>
      <c r="E126" s="283"/>
      <c r="F126" s="283"/>
      <c r="G126" s="284">
        <f>I38+G57+G63+G51+G70+G75+G45+G82+G89+G96+G103+G110+G117+G124</f>
        <v>0</v>
      </c>
      <c r="H126" s="197"/>
      <c r="K126" s="286"/>
      <c r="L126" s="286"/>
      <c r="M126" s="286"/>
      <c r="N126" s="286"/>
      <c r="O126" s="286"/>
      <c r="P126" s="286"/>
      <c r="Q126" s="286"/>
    </row>
    <row r="127" spans="1:17" s="286" customFormat="1" ht="23.25" x14ac:dyDescent="0.2">
      <c r="A127" s="198"/>
      <c r="B127" s="276"/>
      <c r="C127" s="198"/>
      <c r="D127" s="198"/>
      <c r="E127" s="277"/>
      <c r="F127" s="198"/>
      <c r="G127" s="277"/>
      <c r="H127" s="290"/>
      <c r="I127" s="289"/>
      <c r="K127" s="198"/>
      <c r="L127" s="198"/>
      <c r="M127" s="198"/>
      <c r="N127" s="198"/>
      <c r="O127" s="198"/>
      <c r="P127" s="198"/>
      <c r="Q127" s="198"/>
    </row>
    <row r="128" spans="1:17" s="198" customFormat="1" ht="12" customHeight="1" x14ac:dyDescent="0.2">
      <c r="A128" s="287" t="s">
        <v>230</v>
      </c>
      <c r="B128" s="287"/>
      <c r="C128" s="288"/>
      <c r="D128" s="289"/>
      <c r="E128" s="288"/>
      <c r="F128" s="289"/>
      <c r="G128" s="288"/>
      <c r="H128" s="197"/>
    </row>
    <row r="129" customFormat="1" x14ac:dyDescent="0.2"/>
    <row r="130" customFormat="1" x14ac:dyDescent="0.2"/>
    <row r="131" customFormat="1" x14ac:dyDescent="0.2"/>
    <row r="132" customFormat="1" x14ac:dyDescent="0.2"/>
    <row r="133" customFormat="1" x14ac:dyDescent="0.2"/>
    <row r="134" customFormat="1" x14ac:dyDescent="0.2"/>
    <row r="135" customFormat="1" x14ac:dyDescent="0.2"/>
    <row r="136" customFormat="1" x14ac:dyDescent="0.2"/>
    <row r="137" customFormat="1" x14ac:dyDescent="0.2"/>
    <row r="138" customFormat="1" x14ac:dyDescent="0.2"/>
    <row r="139" customFormat="1" x14ac:dyDescent="0.2"/>
    <row r="140" customFormat="1" x14ac:dyDescent="0.2"/>
    <row r="141" customFormat="1" x14ac:dyDescent="0.2"/>
    <row r="142" customFormat="1" x14ac:dyDescent="0.2"/>
    <row r="143" customFormat="1" x14ac:dyDescent="0.2"/>
    <row r="144" customFormat="1" x14ac:dyDescent="0.2"/>
    <row r="145" customFormat="1" x14ac:dyDescent="0.2"/>
    <row r="146" customFormat="1" x14ac:dyDescent="0.2"/>
    <row r="147" customFormat="1" x14ac:dyDescent="0.2"/>
    <row r="148" customFormat="1" x14ac:dyDescent="0.2"/>
    <row r="149" customFormat="1" x14ac:dyDescent="0.2"/>
    <row r="150" customFormat="1" x14ac:dyDescent="0.2"/>
    <row r="151" customFormat="1" x14ac:dyDescent="0.2"/>
    <row r="152" customFormat="1" x14ac:dyDescent="0.2"/>
    <row r="153" customFormat="1" x14ac:dyDescent="0.2"/>
    <row r="154" customFormat="1" x14ac:dyDescent="0.2"/>
    <row r="155" customFormat="1" x14ac:dyDescent="0.2"/>
    <row r="156" customFormat="1" x14ac:dyDescent="0.2"/>
    <row r="157" customFormat="1" x14ac:dyDescent="0.2"/>
    <row r="158" customFormat="1" x14ac:dyDescent="0.2"/>
    <row r="159" customFormat="1" x14ac:dyDescent="0.2"/>
    <row r="160" customFormat="1" x14ac:dyDescent="0.2"/>
    <row r="161" customFormat="1" x14ac:dyDescent="0.2"/>
    <row r="162" customFormat="1" x14ac:dyDescent="0.2"/>
    <row r="163" customFormat="1" x14ac:dyDescent="0.2"/>
    <row r="164" customFormat="1" x14ac:dyDescent="0.2"/>
    <row r="165" customFormat="1" x14ac:dyDescent="0.2"/>
    <row r="166" customFormat="1" x14ac:dyDescent="0.2"/>
    <row r="167" customFormat="1" x14ac:dyDescent="0.2"/>
    <row r="168" customFormat="1" x14ac:dyDescent="0.2"/>
    <row r="169" customFormat="1" x14ac:dyDescent="0.2"/>
    <row r="170" customFormat="1" x14ac:dyDescent="0.2"/>
    <row r="171" customFormat="1" x14ac:dyDescent="0.2"/>
    <row r="172" customFormat="1" x14ac:dyDescent="0.2"/>
    <row r="173" customFormat="1" x14ac:dyDescent="0.2"/>
    <row r="174" customFormat="1" x14ac:dyDescent="0.2"/>
    <row r="175" customFormat="1" x14ac:dyDescent="0.2"/>
    <row r="176" customFormat="1" x14ac:dyDescent="0.2"/>
    <row r="177" customFormat="1" ht="11.25" customHeight="1" x14ac:dyDescent="0.2"/>
    <row r="178" customFormat="1" x14ac:dyDescent="0.2"/>
    <row r="179" customFormat="1" x14ac:dyDescent="0.2"/>
    <row r="180" customFormat="1" x14ac:dyDescent="0.2"/>
    <row r="181" customFormat="1" x14ac:dyDescent="0.2"/>
    <row r="182" customFormat="1" x14ac:dyDescent="0.2"/>
    <row r="183" customFormat="1" x14ac:dyDescent="0.2"/>
    <row r="184" customFormat="1" x14ac:dyDescent="0.2"/>
    <row r="185" customFormat="1" x14ac:dyDescent="0.2"/>
    <row r="186" customFormat="1" x14ac:dyDescent="0.2"/>
    <row r="187" customFormat="1" x14ac:dyDescent="0.2"/>
    <row r="188" customFormat="1" x14ac:dyDescent="0.2"/>
    <row r="189" customFormat="1" x14ac:dyDescent="0.2"/>
    <row r="190" customFormat="1" x14ac:dyDescent="0.2"/>
    <row r="191" customFormat="1" x14ac:dyDescent="0.2"/>
    <row r="192" customFormat="1" x14ac:dyDescent="0.2"/>
    <row r="193" customFormat="1" x14ac:dyDescent="0.2"/>
    <row r="194" customFormat="1" x14ac:dyDescent="0.2"/>
    <row r="195" customFormat="1" x14ac:dyDescent="0.2"/>
    <row r="196" customFormat="1" x14ac:dyDescent="0.2"/>
    <row r="197" customFormat="1" x14ac:dyDescent="0.2"/>
    <row r="198" customFormat="1" x14ac:dyDescent="0.2"/>
    <row r="199" customFormat="1" x14ac:dyDescent="0.2"/>
    <row r="200" customFormat="1" x14ac:dyDescent="0.2"/>
    <row r="201" customFormat="1" x14ac:dyDescent="0.2"/>
    <row r="202" customFormat="1" x14ac:dyDescent="0.2"/>
    <row r="203" customFormat="1" x14ac:dyDescent="0.2"/>
    <row r="204" customFormat="1" x14ac:dyDescent="0.2"/>
    <row r="205" customFormat="1" x14ac:dyDescent="0.2"/>
    <row r="206" customFormat="1" x14ac:dyDescent="0.2"/>
    <row r="207" customFormat="1" x14ac:dyDescent="0.2"/>
    <row r="208" customFormat="1" x14ac:dyDescent="0.2"/>
    <row r="209" customFormat="1" x14ac:dyDescent="0.2"/>
    <row r="210" customFormat="1" x14ac:dyDescent="0.2"/>
    <row r="211" customFormat="1" x14ac:dyDescent="0.2"/>
    <row r="212" customFormat="1" x14ac:dyDescent="0.2"/>
    <row r="213" customFormat="1" x14ac:dyDescent="0.2"/>
    <row r="214" customFormat="1" x14ac:dyDescent="0.2"/>
    <row r="215" customFormat="1" x14ac:dyDescent="0.2"/>
    <row r="216" customFormat="1" x14ac:dyDescent="0.2"/>
    <row r="217" customFormat="1" x14ac:dyDescent="0.2"/>
    <row r="218" customFormat="1" x14ac:dyDescent="0.2"/>
    <row r="219" customFormat="1" x14ac:dyDescent="0.2"/>
    <row r="220" customFormat="1" x14ac:dyDescent="0.2"/>
    <row r="221" customFormat="1" x14ac:dyDescent="0.2"/>
    <row r="222" customFormat="1" x14ac:dyDescent="0.2"/>
    <row r="223" customFormat="1" x14ac:dyDescent="0.2"/>
    <row r="224" customFormat="1" x14ac:dyDescent="0.2"/>
    <row r="225" customFormat="1" x14ac:dyDescent="0.2"/>
    <row r="226" customFormat="1" x14ac:dyDescent="0.2"/>
    <row r="227" customFormat="1" x14ac:dyDescent="0.2"/>
    <row r="228" customFormat="1" x14ac:dyDescent="0.2"/>
    <row r="229" customFormat="1" x14ac:dyDescent="0.2"/>
    <row r="230" customFormat="1" x14ac:dyDescent="0.2"/>
    <row r="231" customFormat="1" x14ac:dyDescent="0.2"/>
    <row r="232" customFormat="1" x14ac:dyDescent="0.2"/>
    <row r="233" customFormat="1" x14ac:dyDescent="0.2"/>
    <row r="234" customFormat="1" x14ac:dyDescent="0.2"/>
    <row r="235" customFormat="1" x14ac:dyDescent="0.2"/>
    <row r="236" customFormat="1" x14ac:dyDescent="0.2"/>
    <row r="237" customFormat="1" x14ac:dyDescent="0.2"/>
    <row r="238" customFormat="1" x14ac:dyDescent="0.2"/>
    <row r="239" customFormat="1" x14ac:dyDescent="0.2"/>
    <row r="240" customFormat="1" x14ac:dyDescent="0.2"/>
    <row r="241" customFormat="1" x14ac:dyDescent="0.2"/>
    <row r="242" customFormat="1" x14ac:dyDescent="0.2"/>
    <row r="243" customFormat="1" x14ac:dyDescent="0.2"/>
    <row r="244" customFormat="1" x14ac:dyDescent="0.2"/>
    <row r="245" customFormat="1" x14ac:dyDescent="0.2"/>
    <row r="246" customFormat="1" x14ac:dyDescent="0.2"/>
    <row r="247" customFormat="1" x14ac:dyDescent="0.2"/>
    <row r="248" customFormat="1" x14ac:dyDescent="0.2"/>
    <row r="249" customFormat="1" x14ac:dyDescent="0.2"/>
    <row r="250" customFormat="1" x14ac:dyDescent="0.2"/>
    <row r="251" customFormat="1" x14ac:dyDescent="0.2"/>
    <row r="252" customFormat="1" x14ac:dyDescent="0.2"/>
    <row r="253" customFormat="1" x14ac:dyDescent="0.2"/>
    <row r="254" customFormat="1" x14ac:dyDescent="0.2"/>
    <row r="255" customFormat="1" x14ac:dyDescent="0.2"/>
    <row r="256" customFormat="1" x14ac:dyDescent="0.2"/>
    <row r="257" customFormat="1" x14ac:dyDescent="0.2"/>
    <row r="258" customFormat="1" x14ac:dyDescent="0.2"/>
    <row r="259" customFormat="1" x14ac:dyDescent="0.2"/>
    <row r="260" customFormat="1" x14ac:dyDescent="0.2"/>
    <row r="261" customFormat="1" x14ac:dyDescent="0.2"/>
    <row r="262" customFormat="1" x14ac:dyDescent="0.2"/>
    <row r="263" customFormat="1" x14ac:dyDescent="0.2"/>
    <row r="264" customFormat="1" x14ac:dyDescent="0.2"/>
    <row r="265" customFormat="1" x14ac:dyDescent="0.2"/>
    <row r="266" customFormat="1" x14ac:dyDescent="0.2"/>
    <row r="267" customFormat="1" x14ac:dyDescent="0.2"/>
    <row r="268" customFormat="1" x14ac:dyDescent="0.2"/>
    <row r="269" customFormat="1" x14ac:dyDescent="0.2"/>
    <row r="270" customFormat="1" x14ac:dyDescent="0.2"/>
    <row r="271" customFormat="1" x14ac:dyDescent="0.2"/>
    <row r="272" customFormat="1" x14ac:dyDescent="0.2"/>
    <row r="273" customFormat="1" x14ac:dyDescent="0.2"/>
    <row r="274" customFormat="1" x14ac:dyDescent="0.2"/>
    <row r="275" customFormat="1" x14ac:dyDescent="0.2"/>
    <row r="276" customFormat="1" x14ac:dyDescent="0.2"/>
    <row r="277" customFormat="1" x14ac:dyDescent="0.2"/>
    <row r="278" customFormat="1" x14ac:dyDescent="0.2"/>
    <row r="279" customFormat="1" x14ac:dyDescent="0.2"/>
    <row r="280" customFormat="1" x14ac:dyDescent="0.2"/>
    <row r="281" customFormat="1" x14ac:dyDescent="0.2"/>
    <row r="282" customFormat="1" x14ac:dyDescent="0.2"/>
    <row r="283" customFormat="1" x14ac:dyDescent="0.2"/>
    <row r="284" customFormat="1" x14ac:dyDescent="0.2"/>
    <row r="285" customFormat="1" x14ac:dyDescent="0.2"/>
    <row r="286" customFormat="1" x14ac:dyDescent="0.2"/>
    <row r="287" customFormat="1" x14ac:dyDescent="0.2"/>
    <row r="288" customFormat="1" x14ac:dyDescent="0.2"/>
    <row r="289" customFormat="1" x14ac:dyDescent="0.2"/>
    <row r="290" customFormat="1" x14ac:dyDescent="0.2"/>
    <row r="291" customFormat="1" x14ac:dyDescent="0.2"/>
    <row r="292" customFormat="1" x14ac:dyDescent="0.2"/>
    <row r="293" customFormat="1" x14ac:dyDescent="0.2"/>
    <row r="294" customFormat="1" x14ac:dyDescent="0.2"/>
    <row r="295" customFormat="1" x14ac:dyDescent="0.2"/>
    <row r="296" customFormat="1" x14ac:dyDescent="0.2"/>
    <row r="297" customFormat="1" x14ac:dyDescent="0.2"/>
    <row r="298" customFormat="1" x14ac:dyDescent="0.2"/>
    <row r="299" customFormat="1" x14ac:dyDescent="0.2"/>
    <row r="300" customFormat="1" x14ac:dyDescent="0.2"/>
    <row r="301" customFormat="1" x14ac:dyDescent="0.2"/>
    <row r="302" customFormat="1" x14ac:dyDescent="0.2"/>
    <row r="303" customFormat="1" x14ac:dyDescent="0.2"/>
    <row r="304" customFormat="1" x14ac:dyDescent="0.2"/>
    <row r="305" customFormat="1" x14ac:dyDescent="0.2"/>
    <row r="306" customFormat="1" x14ac:dyDescent="0.2"/>
    <row r="307" customFormat="1" x14ac:dyDescent="0.2"/>
    <row r="308" customFormat="1" x14ac:dyDescent="0.2"/>
  </sheetData>
  <phoneticPr fontId="0" type="noConversion"/>
  <dataValidations count="9">
    <dataValidation type="list" allowBlank="1" showInputMessage="1" showErrorMessage="1" sqref="H48:H49 H60:H61 H54:H55" xr:uid="{884491F3-14AD-4436-8A5E-01F3C6A4785D}">
      <formula1>"Yes, No"</formula1>
    </dataValidation>
    <dataValidation type="list" allowBlank="1" showInputMessage="1" showErrorMessage="1" sqref="C7:C36" xr:uid="{F819A6C7-990A-4132-B42B-4CA60E2F770E}">
      <formula1>"A,R,C"</formula1>
    </dataValidation>
    <dataValidation type="list" allowBlank="1" showInputMessage="1" showErrorMessage="1" sqref="A41:A43" xr:uid="{3E1FF6B6-B12A-41E9-8AA9-9F625E9E5EDD}">
      <formula1>Vehicle_Type</formula1>
    </dataValidation>
    <dataValidation type="list" allowBlank="1" showInputMessage="1" showErrorMessage="1" sqref="A48:A49" xr:uid="{6C94CE51-50FB-400E-A92F-6DD68188EC98}">
      <formula1>Air_Type</formula1>
    </dataValidation>
    <dataValidation type="list" allowBlank="1" showInputMessage="1" showErrorMessage="1" prompt="click on arrow for a drop down list" sqref="A54:A55" xr:uid="{FA2F7E0B-565E-4C3F-931A-750CC2234D36}">
      <formula1>Boat_Type</formula1>
    </dataValidation>
    <dataValidation type="list" allowBlank="1" showInputMessage="1" showErrorMessage="1" prompt="click on arrow for a drop down list" sqref="A60:A61" xr:uid="{C0F5B9FA-3FD0-4D89-96BC-4F387D5FCB64}">
      <formula1>Cutter_Type</formula1>
    </dataValidation>
    <dataValidation type="list" allowBlank="1" showInputMessage="1" showErrorMessage="1" prompt="click on arrow for a drop down list" sqref="A66:A68" xr:uid="{788E1D7B-0997-4B56-80FB-8A20DF7D39FE}">
      <formula1>Equip_List</formula1>
    </dataValidation>
    <dataValidation type="list" allowBlank="1" showInputMessage="1" showErrorMessage="1" sqref="E7:E36" xr:uid="{EFA6DD50-285C-42B6-A411-FAFF622DF7F8}">
      <formula1>Paygrade</formula1>
    </dataValidation>
    <dataValidation type="list" errorStyle="warning" allowBlank="1" showInputMessage="1" showErrorMessage="1" errorTitle="Warning" error="This Position is not part of the standard list Select Yes to continue." sqref="F7:F36" xr:uid="{2C5762A5-6260-4A91-A1CF-1926574B0705}">
      <formula1>Duty_List</formula1>
    </dataValidation>
  </dataValidations>
  <pageMargins left="0.7" right="0.7" top="0.75" bottom="0.75" header="0.3" footer="0.3"/>
  <pageSetup scale="74" fitToHeight="0" orientation="portrait" r:id="rId1"/>
  <headerFooter alignWithMargins="0"/>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0">
    <pageSetUpPr fitToPage="1"/>
  </sheetPr>
  <dimension ref="A1:R311"/>
  <sheetViews>
    <sheetView showGridLines="0" zoomScaleNormal="100" workbookViewId="0"/>
  </sheetViews>
  <sheetFormatPr defaultColWidth="9.140625" defaultRowHeight="12.75" x14ac:dyDescent="0.2"/>
  <cols>
    <col min="1" max="1" width="24.7109375" style="6" customWidth="1"/>
    <col min="2" max="2" width="15.28515625" style="5" bestFit="1" customWidth="1"/>
    <col min="3" max="3" width="8" style="6" customWidth="1"/>
    <col min="4" max="4" width="16.28515625" style="6" customWidth="1"/>
    <col min="5" max="5" width="8.7109375" style="6" bestFit="1" customWidth="1"/>
    <col min="6" max="6" width="12.7109375" style="6" customWidth="1"/>
    <col min="7" max="7" width="12" style="6" customWidth="1"/>
    <col min="8" max="8" width="12.7109375" style="6" customWidth="1"/>
    <col min="9" max="9" width="12.7109375" style="5" customWidth="1"/>
    <col min="10" max="16384" width="9.140625" style="5"/>
  </cols>
  <sheetData>
    <row r="1" spans="1:10" x14ac:dyDescent="0.2">
      <c r="A1" s="72" t="s">
        <v>119</v>
      </c>
      <c r="B1" s="85" t="str">
        <f>'Daily Summary'!J2</f>
        <v>UCGPXXXXXX</v>
      </c>
      <c r="D1" s="5"/>
      <c r="F1" s="12" t="s">
        <v>259</v>
      </c>
      <c r="G1" s="87" t="str">
        <f>'Daily Summary'!A1</f>
        <v>F/V StillaFloat</v>
      </c>
    </row>
    <row r="2" spans="1:10" x14ac:dyDescent="0.2">
      <c r="A2" s="30"/>
      <c r="B2" s="30"/>
      <c r="C2" s="30"/>
      <c r="D2" s="5"/>
      <c r="E2" s="30"/>
      <c r="F2" s="5"/>
      <c r="G2" s="30"/>
      <c r="H2" s="5"/>
    </row>
    <row r="3" spans="1:10" x14ac:dyDescent="0.2">
      <c r="A3" s="30"/>
      <c r="B3" s="30"/>
      <c r="C3" s="30"/>
      <c r="D3" s="5"/>
      <c r="E3" s="30"/>
      <c r="F3" s="5"/>
      <c r="G3" s="30"/>
      <c r="H3" s="5"/>
    </row>
    <row r="4" spans="1:10" ht="13.5" thickBot="1" x14ac:dyDescent="0.25">
      <c r="A4" s="12" t="s">
        <v>188</v>
      </c>
      <c r="B4" s="86">
        <f>'day16'!B4+1</f>
        <v>45216</v>
      </c>
      <c r="C4" s="30"/>
      <c r="D4" s="44"/>
      <c r="E4" s="44"/>
      <c r="F4" s="12" t="s">
        <v>311</v>
      </c>
      <c r="G4" s="70"/>
      <c r="H4" s="70"/>
      <c r="I4" s="74"/>
    </row>
    <row r="5" spans="1:10" ht="13.5" thickBot="1" x14ac:dyDescent="0.25">
      <c r="A5" s="12"/>
      <c r="B5" s="41"/>
      <c r="C5" s="30"/>
      <c r="D5" s="12"/>
      <c r="E5" s="12"/>
      <c r="F5" s="12"/>
      <c r="G5" s="40"/>
      <c r="H5" s="40"/>
      <c r="I5" s="40"/>
    </row>
    <row r="6" spans="1:10" s="190" customFormat="1" ht="11.25" x14ac:dyDescent="0.2">
      <c r="A6" s="185" t="s">
        <v>190</v>
      </c>
      <c r="B6" s="187" t="s">
        <v>236</v>
      </c>
      <c r="C6" s="187" t="s">
        <v>189</v>
      </c>
      <c r="D6" s="187" t="s">
        <v>191</v>
      </c>
      <c r="E6" s="187" t="s">
        <v>235</v>
      </c>
      <c r="F6" s="187" t="s">
        <v>192</v>
      </c>
      <c r="G6" s="187" t="s">
        <v>233</v>
      </c>
      <c r="H6" s="187" t="s">
        <v>234</v>
      </c>
      <c r="I6" s="264" t="s">
        <v>193</v>
      </c>
      <c r="J6" s="206"/>
    </row>
    <row r="7" spans="1:10" s="190" customFormat="1" ht="11.25" x14ac:dyDescent="0.2">
      <c r="A7" s="309" t="s">
        <v>409</v>
      </c>
      <c r="B7" s="310"/>
      <c r="C7" s="310"/>
      <c r="D7" s="208" t="s">
        <v>258</v>
      </c>
      <c r="E7" s="311" t="s">
        <v>30</v>
      </c>
      <c r="F7" s="210"/>
      <c r="G7" s="312">
        <v>0</v>
      </c>
      <c r="H7" s="313">
        <f>INDEX(Personnel[],MATCH(E7,Paygrade,0),2)</f>
        <v>38</v>
      </c>
      <c r="I7" s="314">
        <f>(G7*H7)</f>
        <v>0</v>
      </c>
    </row>
    <row r="8" spans="1:10" s="190" customFormat="1" ht="11.25" x14ac:dyDescent="0.2">
      <c r="A8" s="309" t="s">
        <v>409</v>
      </c>
      <c r="B8" s="207"/>
      <c r="C8" s="310"/>
      <c r="D8" s="208" t="s">
        <v>258</v>
      </c>
      <c r="E8" s="209" t="s">
        <v>32</v>
      </c>
      <c r="F8" s="210"/>
      <c r="G8" s="210">
        <v>0</v>
      </c>
      <c r="H8" s="313">
        <f>INDEX(Personnel[],MATCH(E8,Paygrade,0),2)</f>
        <v>52</v>
      </c>
      <c r="I8" s="212">
        <f t="shared" ref="I8:I36" si="0">(G8*H8)</f>
        <v>0</v>
      </c>
    </row>
    <row r="9" spans="1:10" s="190" customFormat="1" ht="11.25" x14ac:dyDescent="0.2">
      <c r="A9" s="309" t="s">
        <v>409</v>
      </c>
      <c r="B9" s="207"/>
      <c r="C9" s="310"/>
      <c r="D9" s="208" t="s">
        <v>258</v>
      </c>
      <c r="E9" s="209" t="s">
        <v>34</v>
      </c>
      <c r="F9" s="210"/>
      <c r="G9" s="210">
        <v>0</v>
      </c>
      <c r="H9" s="313">
        <f>INDEX(Personnel[],MATCH(E9,Paygrade,0),2)</f>
        <v>58</v>
      </c>
      <c r="I9" s="212">
        <f t="shared" si="0"/>
        <v>0</v>
      </c>
    </row>
    <row r="10" spans="1:10" s="190" customFormat="1" ht="11.25" x14ac:dyDescent="0.2">
      <c r="A10" s="309" t="s">
        <v>409</v>
      </c>
      <c r="B10" s="207"/>
      <c r="C10" s="310"/>
      <c r="D10" s="208" t="s">
        <v>258</v>
      </c>
      <c r="E10" s="209" t="s">
        <v>36</v>
      </c>
      <c r="F10" s="210"/>
      <c r="G10" s="210">
        <v>0</v>
      </c>
      <c r="H10" s="313">
        <f>INDEX(Personnel[],MATCH(E10,Paygrade,0),2)</f>
        <v>72</v>
      </c>
      <c r="I10" s="212">
        <f t="shared" si="0"/>
        <v>0</v>
      </c>
    </row>
    <row r="11" spans="1:10" s="190" customFormat="1" ht="11.25" x14ac:dyDescent="0.2">
      <c r="A11" s="309" t="s">
        <v>409</v>
      </c>
      <c r="B11" s="207"/>
      <c r="C11" s="310"/>
      <c r="D11" s="208" t="s">
        <v>258</v>
      </c>
      <c r="E11" s="209" t="s">
        <v>38</v>
      </c>
      <c r="F11" s="210"/>
      <c r="G11" s="210">
        <v>0</v>
      </c>
      <c r="H11" s="313">
        <f>INDEX(Personnel[],MATCH(E11,Paygrade,0),2)</f>
        <v>87</v>
      </c>
      <c r="I11" s="212">
        <f t="shared" si="0"/>
        <v>0</v>
      </c>
    </row>
    <row r="12" spans="1:10" s="190" customFormat="1" ht="11.25" x14ac:dyDescent="0.2">
      <c r="A12" s="309" t="s">
        <v>409</v>
      </c>
      <c r="B12" s="207"/>
      <c r="C12" s="310"/>
      <c r="D12" s="208" t="s">
        <v>258</v>
      </c>
      <c r="E12" s="209" t="s">
        <v>40</v>
      </c>
      <c r="F12" s="210"/>
      <c r="G12" s="210">
        <v>0</v>
      </c>
      <c r="H12" s="313">
        <f>INDEX(Personnel[],MATCH(E12,Paygrade,0),2)</f>
        <v>100</v>
      </c>
      <c r="I12" s="212">
        <f t="shared" si="0"/>
        <v>0</v>
      </c>
    </row>
    <row r="13" spans="1:10" s="190" customFormat="1" ht="11.25" x14ac:dyDescent="0.2">
      <c r="A13" s="309" t="s">
        <v>409</v>
      </c>
      <c r="B13" s="207"/>
      <c r="C13" s="310"/>
      <c r="D13" s="208" t="s">
        <v>258</v>
      </c>
      <c r="E13" s="209" t="s">
        <v>41</v>
      </c>
      <c r="F13" s="210"/>
      <c r="G13" s="210">
        <v>0</v>
      </c>
      <c r="H13" s="313">
        <f>INDEX(Personnel[],MATCH(E13,Paygrade,0),2)</f>
        <v>112</v>
      </c>
      <c r="I13" s="212">
        <f t="shared" si="0"/>
        <v>0</v>
      </c>
    </row>
    <row r="14" spans="1:10" s="190" customFormat="1" ht="11.25" x14ac:dyDescent="0.2">
      <c r="A14" s="309" t="s">
        <v>409</v>
      </c>
      <c r="B14" s="207"/>
      <c r="C14" s="310"/>
      <c r="D14" s="208" t="s">
        <v>258</v>
      </c>
      <c r="E14" s="209" t="s">
        <v>42</v>
      </c>
      <c r="F14" s="210"/>
      <c r="G14" s="210">
        <v>0</v>
      </c>
      <c r="H14" s="313">
        <f>INDEX(Personnel[],MATCH(E14,Paygrade,0),2)</f>
        <v>123</v>
      </c>
      <c r="I14" s="212">
        <f t="shared" si="0"/>
        <v>0</v>
      </c>
    </row>
    <row r="15" spans="1:10" s="190" customFormat="1" ht="11.25" x14ac:dyDescent="0.2">
      <c r="A15" s="309" t="s">
        <v>409</v>
      </c>
      <c r="B15" s="207"/>
      <c r="C15" s="310"/>
      <c r="D15" s="208" t="s">
        <v>258</v>
      </c>
      <c r="E15" s="209" t="s">
        <v>43</v>
      </c>
      <c r="F15" s="210"/>
      <c r="G15" s="210">
        <v>0</v>
      </c>
      <c r="H15" s="313">
        <f>INDEX(Personnel[],MATCH(E15,Paygrade,0),2)</f>
        <v>141</v>
      </c>
      <c r="I15" s="212">
        <f t="shared" si="0"/>
        <v>0</v>
      </c>
    </row>
    <row r="16" spans="1:10" s="190" customFormat="1" ht="11.25" x14ac:dyDescent="0.2">
      <c r="A16" s="309" t="s">
        <v>409</v>
      </c>
      <c r="B16" s="207"/>
      <c r="C16" s="310"/>
      <c r="D16" s="208" t="s">
        <v>258</v>
      </c>
      <c r="E16" s="209" t="s">
        <v>44</v>
      </c>
      <c r="F16" s="210"/>
      <c r="G16" s="210">
        <v>0</v>
      </c>
      <c r="H16" s="313">
        <f>INDEX(Personnel[],MATCH(E16,Paygrade,0),2)</f>
        <v>172</v>
      </c>
      <c r="I16" s="212">
        <f t="shared" si="0"/>
        <v>0</v>
      </c>
    </row>
    <row r="17" spans="1:9" s="190" customFormat="1" ht="11.25" x14ac:dyDescent="0.2">
      <c r="A17" s="309" t="s">
        <v>409</v>
      </c>
      <c r="B17" s="207"/>
      <c r="C17" s="310"/>
      <c r="D17" s="208" t="s">
        <v>258</v>
      </c>
      <c r="E17" s="209" t="s">
        <v>9</v>
      </c>
      <c r="F17" s="210"/>
      <c r="G17" s="210">
        <v>0</v>
      </c>
      <c r="H17" s="313">
        <f>INDEX(Personnel[],MATCH(E17,Paygrade,0),2)</f>
        <v>91</v>
      </c>
      <c r="I17" s="212">
        <f t="shared" si="0"/>
        <v>0</v>
      </c>
    </row>
    <row r="18" spans="1:9" s="190" customFormat="1" ht="11.25" x14ac:dyDescent="0.2">
      <c r="A18" s="309" t="s">
        <v>409</v>
      </c>
      <c r="B18" s="207"/>
      <c r="C18" s="310"/>
      <c r="D18" s="208" t="s">
        <v>258</v>
      </c>
      <c r="E18" s="209" t="s">
        <v>10</v>
      </c>
      <c r="F18" s="210"/>
      <c r="G18" s="210">
        <v>0</v>
      </c>
      <c r="H18" s="313">
        <f>INDEX(Personnel[],MATCH(E18,Paygrade,0),2)</f>
        <v>110</v>
      </c>
      <c r="I18" s="212">
        <f t="shared" si="0"/>
        <v>0</v>
      </c>
    </row>
    <row r="19" spans="1:9" s="190" customFormat="1" ht="11.25" x14ac:dyDescent="0.2">
      <c r="A19" s="309" t="s">
        <v>409</v>
      </c>
      <c r="B19" s="207"/>
      <c r="C19" s="310"/>
      <c r="D19" s="208" t="s">
        <v>258</v>
      </c>
      <c r="E19" s="209" t="s">
        <v>12</v>
      </c>
      <c r="F19" s="210"/>
      <c r="G19" s="210">
        <v>0</v>
      </c>
      <c r="H19" s="313">
        <f>INDEX(Personnel[],MATCH(E19,Paygrade,0),2)</f>
        <v>135</v>
      </c>
      <c r="I19" s="212">
        <f t="shared" si="0"/>
        <v>0</v>
      </c>
    </row>
    <row r="20" spans="1:9" s="190" customFormat="1" ht="11.25" x14ac:dyDescent="0.2">
      <c r="A20" s="309" t="s">
        <v>409</v>
      </c>
      <c r="B20" s="207"/>
      <c r="C20" s="310"/>
      <c r="D20" s="208" t="s">
        <v>258</v>
      </c>
      <c r="E20" s="209" t="s">
        <v>14</v>
      </c>
      <c r="F20" s="210"/>
      <c r="G20" s="210">
        <v>0</v>
      </c>
      <c r="H20" s="313">
        <f>INDEX(Personnel[],MATCH(E20,Paygrade,0),2)</f>
        <v>161</v>
      </c>
      <c r="I20" s="212">
        <f t="shared" si="0"/>
        <v>0</v>
      </c>
    </row>
    <row r="21" spans="1:9" s="190" customFormat="1" ht="11.25" x14ac:dyDescent="0.2">
      <c r="A21" s="309" t="s">
        <v>409</v>
      </c>
      <c r="B21" s="207"/>
      <c r="C21" s="310"/>
      <c r="D21" s="208" t="s">
        <v>258</v>
      </c>
      <c r="E21" s="209" t="s">
        <v>15</v>
      </c>
      <c r="F21" s="210"/>
      <c r="G21" s="210">
        <v>0</v>
      </c>
      <c r="H21" s="313">
        <f>INDEX(Personnel[],MATCH(E21,Paygrade,0),2)</f>
        <v>179</v>
      </c>
      <c r="I21" s="212">
        <f t="shared" si="0"/>
        <v>0</v>
      </c>
    </row>
    <row r="22" spans="1:9" s="190" customFormat="1" ht="11.25" x14ac:dyDescent="0.2">
      <c r="A22" s="309" t="s">
        <v>409</v>
      </c>
      <c r="B22" s="207"/>
      <c r="C22" s="310"/>
      <c r="D22" s="208" t="s">
        <v>258</v>
      </c>
      <c r="E22" s="209" t="s">
        <v>16</v>
      </c>
      <c r="F22" s="210"/>
      <c r="G22" s="210">
        <v>0</v>
      </c>
      <c r="H22" s="313">
        <f>INDEX(Personnel[],MATCH(E22,Paygrade,0),2)</f>
        <v>208</v>
      </c>
      <c r="I22" s="212">
        <f t="shared" si="0"/>
        <v>0</v>
      </c>
    </row>
    <row r="23" spans="1:9" s="190" customFormat="1" ht="11.25" x14ac:dyDescent="0.2">
      <c r="A23" s="309" t="s">
        <v>409</v>
      </c>
      <c r="B23" s="207"/>
      <c r="C23" s="310"/>
      <c r="D23" s="208" t="s">
        <v>258</v>
      </c>
      <c r="E23" s="209" t="s">
        <v>17</v>
      </c>
      <c r="F23" s="210"/>
      <c r="G23" s="210">
        <v>0</v>
      </c>
      <c r="H23" s="313">
        <f>INDEX(Personnel[],MATCH(E23,Paygrade,0),2)</f>
        <v>221</v>
      </c>
      <c r="I23" s="212">
        <f t="shared" si="0"/>
        <v>0</v>
      </c>
    </row>
    <row r="24" spans="1:9" s="190" customFormat="1" ht="11.25" x14ac:dyDescent="0.2">
      <c r="A24" s="309" t="s">
        <v>409</v>
      </c>
      <c r="B24" s="207"/>
      <c r="C24" s="310"/>
      <c r="D24" s="208" t="s">
        <v>258</v>
      </c>
      <c r="E24" s="209" t="s">
        <v>18</v>
      </c>
      <c r="F24" s="210"/>
      <c r="G24" s="210">
        <v>0</v>
      </c>
      <c r="H24" s="313">
        <f>INDEX(Personnel[],MATCH(E24,Paygrade,0),2)</f>
        <v>242</v>
      </c>
      <c r="I24" s="212">
        <f t="shared" si="0"/>
        <v>0</v>
      </c>
    </row>
    <row r="25" spans="1:9" s="190" customFormat="1" ht="11.25" x14ac:dyDescent="0.2">
      <c r="A25" s="309" t="s">
        <v>409</v>
      </c>
      <c r="B25" s="207"/>
      <c r="C25" s="310"/>
      <c r="D25" s="208" t="s">
        <v>258</v>
      </c>
      <c r="E25" s="209" t="s">
        <v>19</v>
      </c>
      <c r="F25" s="210"/>
      <c r="G25" s="210">
        <v>0</v>
      </c>
      <c r="H25" s="313">
        <f>INDEX(Personnel[],MATCH(E25,Paygrade,0),2)</f>
        <v>265</v>
      </c>
      <c r="I25" s="212">
        <f t="shared" si="0"/>
        <v>0</v>
      </c>
    </row>
    <row r="26" spans="1:9" s="190" customFormat="1" ht="11.25" x14ac:dyDescent="0.2">
      <c r="A26" s="309" t="s">
        <v>409</v>
      </c>
      <c r="B26" s="207"/>
      <c r="C26" s="310"/>
      <c r="D26" s="208" t="s">
        <v>258</v>
      </c>
      <c r="E26" s="209" t="s">
        <v>21</v>
      </c>
      <c r="F26" s="210"/>
      <c r="G26" s="210">
        <v>0</v>
      </c>
      <c r="H26" s="313">
        <f>INDEX(Personnel[],MATCH(E26,Paygrade,0),2)</f>
        <v>263</v>
      </c>
      <c r="I26" s="212">
        <f t="shared" si="0"/>
        <v>0</v>
      </c>
    </row>
    <row r="27" spans="1:9" s="190" customFormat="1" ht="11.25" x14ac:dyDescent="0.2">
      <c r="A27" s="309" t="s">
        <v>409</v>
      </c>
      <c r="B27" s="207"/>
      <c r="C27" s="310"/>
      <c r="D27" s="208" t="s">
        <v>258</v>
      </c>
      <c r="E27" s="209" t="s">
        <v>29</v>
      </c>
      <c r="F27" s="210"/>
      <c r="G27" s="210">
        <v>0</v>
      </c>
      <c r="H27" s="313">
        <f>INDEX(Personnel[],MATCH(E27,Paygrade,0),2)</f>
        <v>122</v>
      </c>
      <c r="I27" s="212">
        <f t="shared" si="0"/>
        <v>0</v>
      </c>
    </row>
    <row r="28" spans="1:9" s="190" customFormat="1" ht="11.25" x14ac:dyDescent="0.2">
      <c r="A28" s="309" t="s">
        <v>409</v>
      </c>
      <c r="B28" s="207"/>
      <c r="C28" s="310"/>
      <c r="D28" s="208" t="s">
        <v>258</v>
      </c>
      <c r="E28" s="209" t="s">
        <v>27</v>
      </c>
      <c r="F28" s="210"/>
      <c r="G28" s="210">
        <v>0</v>
      </c>
      <c r="H28" s="313">
        <f>INDEX(Personnel[],MATCH(E28,Paygrade,0),2)</f>
        <v>136</v>
      </c>
      <c r="I28" s="212">
        <f t="shared" si="0"/>
        <v>0</v>
      </c>
    </row>
    <row r="29" spans="1:9" s="190" customFormat="1" ht="11.25" x14ac:dyDescent="0.2">
      <c r="A29" s="309" t="s">
        <v>409</v>
      </c>
      <c r="B29" s="207"/>
      <c r="C29" s="310"/>
      <c r="D29" s="208" t="s">
        <v>258</v>
      </c>
      <c r="E29" s="209" t="s">
        <v>25</v>
      </c>
      <c r="F29" s="210"/>
      <c r="G29" s="210">
        <v>0</v>
      </c>
      <c r="H29" s="313">
        <f>INDEX(Personnel[],MATCH(E29,Paygrade,0),2)</f>
        <v>154</v>
      </c>
      <c r="I29" s="212">
        <f t="shared" si="0"/>
        <v>0</v>
      </c>
    </row>
    <row r="30" spans="1:9" s="190" customFormat="1" ht="11.25" x14ac:dyDescent="0.2">
      <c r="A30" s="309" t="s">
        <v>409</v>
      </c>
      <c r="B30" s="207"/>
      <c r="C30" s="310"/>
      <c r="D30" s="208" t="s">
        <v>258</v>
      </c>
      <c r="E30" s="209" t="s">
        <v>45</v>
      </c>
      <c r="F30" s="210"/>
      <c r="G30" s="210">
        <v>0</v>
      </c>
      <c r="H30" s="313">
        <f>INDEX(Personnel[],MATCH(E30,Paygrade,0),2)</f>
        <v>35</v>
      </c>
      <c r="I30" s="212">
        <f t="shared" si="0"/>
        <v>0</v>
      </c>
    </row>
    <row r="31" spans="1:9" s="190" customFormat="1" ht="11.25" x14ac:dyDescent="0.2">
      <c r="A31" s="309" t="s">
        <v>409</v>
      </c>
      <c r="B31" s="207"/>
      <c r="C31" s="310"/>
      <c r="D31" s="208" t="s">
        <v>258</v>
      </c>
      <c r="E31" s="209" t="s">
        <v>46</v>
      </c>
      <c r="F31" s="210"/>
      <c r="G31" s="210">
        <v>0</v>
      </c>
      <c r="H31" s="313">
        <f>INDEX(Personnel[],MATCH(E31,Paygrade,0),2)</f>
        <v>38</v>
      </c>
      <c r="I31" s="212">
        <f t="shared" si="0"/>
        <v>0</v>
      </c>
    </row>
    <row r="32" spans="1:9" s="190" customFormat="1" ht="11.25" x14ac:dyDescent="0.2">
      <c r="A32" s="309" t="s">
        <v>409</v>
      </c>
      <c r="B32" s="207"/>
      <c r="C32" s="310"/>
      <c r="D32" s="208" t="s">
        <v>258</v>
      </c>
      <c r="E32" s="209" t="s">
        <v>47</v>
      </c>
      <c r="F32" s="210"/>
      <c r="G32" s="210">
        <v>0</v>
      </c>
      <c r="H32" s="313">
        <f>INDEX(Personnel[],MATCH(E32,Paygrade,0),2)</f>
        <v>44</v>
      </c>
      <c r="I32" s="212">
        <f t="shared" si="0"/>
        <v>0</v>
      </c>
    </row>
    <row r="33" spans="1:18" s="190" customFormat="1" ht="11.25" x14ac:dyDescent="0.2">
      <c r="A33" s="309" t="s">
        <v>409</v>
      </c>
      <c r="B33" s="207"/>
      <c r="C33" s="310"/>
      <c r="D33" s="208" t="s">
        <v>258</v>
      </c>
      <c r="E33" s="209" t="s">
        <v>48</v>
      </c>
      <c r="F33" s="210"/>
      <c r="G33" s="210">
        <v>0</v>
      </c>
      <c r="H33" s="313">
        <f>INDEX(Personnel[],MATCH(E33,Paygrade,0),2)</f>
        <v>47</v>
      </c>
      <c r="I33" s="212">
        <f t="shared" si="0"/>
        <v>0</v>
      </c>
    </row>
    <row r="34" spans="1:18" s="190" customFormat="1" ht="11.25" x14ac:dyDescent="0.2">
      <c r="A34" s="309" t="s">
        <v>409</v>
      </c>
      <c r="B34" s="207"/>
      <c r="C34" s="310"/>
      <c r="D34" s="208" t="s">
        <v>258</v>
      </c>
      <c r="E34" s="209" t="s">
        <v>49</v>
      </c>
      <c r="F34" s="210"/>
      <c r="G34" s="210">
        <v>0</v>
      </c>
      <c r="H34" s="313">
        <f>INDEX(Personnel[],MATCH(E34,Paygrade,0),2)</f>
        <v>53</v>
      </c>
      <c r="I34" s="212">
        <f t="shared" si="0"/>
        <v>0</v>
      </c>
    </row>
    <row r="35" spans="1:18" s="190" customFormat="1" ht="11.25" x14ac:dyDescent="0.2">
      <c r="A35" s="309" t="s">
        <v>409</v>
      </c>
      <c r="B35" s="207"/>
      <c r="C35" s="310"/>
      <c r="D35" s="208" t="s">
        <v>258</v>
      </c>
      <c r="E35" s="209" t="s">
        <v>50</v>
      </c>
      <c r="F35" s="210"/>
      <c r="G35" s="210">
        <v>0</v>
      </c>
      <c r="H35" s="313">
        <f>INDEX(Personnel[],MATCH(E35,Paygrade,0),2)</f>
        <v>61</v>
      </c>
      <c r="I35" s="212">
        <f t="shared" si="0"/>
        <v>0</v>
      </c>
    </row>
    <row r="36" spans="1:18" s="190" customFormat="1" ht="11.25" x14ac:dyDescent="0.2">
      <c r="A36" s="309" t="s">
        <v>409</v>
      </c>
      <c r="B36" s="207"/>
      <c r="C36" s="310"/>
      <c r="D36" s="208" t="s">
        <v>258</v>
      </c>
      <c r="E36" s="209" t="s">
        <v>51</v>
      </c>
      <c r="F36" s="210"/>
      <c r="G36" s="210">
        <v>0</v>
      </c>
      <c r="H36" s="313">
        <f>INDEX(Personnel[],MATCH(E36,Paygrade,0),2)</f>
        <v>62</v>
      </c>
      <c r="I36" s="212">
        <f t="shared" si="0"/>
        <v>0</v>
      </c>
    </row>
    <row r="37" spans="1:18" s="190" customFormat="1" ht="12" thickBot="1" x14ac:dyDescent="0.25">
      <c r="A37" s="213"/>
      <c r="B37" s="214"/>
      <c r="C37" s="214"/>
      <c r="D37" s="215"/>
      <c r="E37" s="216"/>
      <c r="F37" s="216"/>
      <c r="G37" s="217"/>
      <c r="H37" s="218"/>
      <c r="I37" s="219"/>
    </row>
    <row r="38" spans="1:18" s="190" customFormat="1" ht="12" thickBot="1" x14ac:dyDescent="0.25">
      <c r="A38" s="220"/>
      <c r="B38" s="220"/>
      <c r="C38" s="221" t="s">
        <v>194</v>
      </c>
      <c r="D38" s="222"/>
      <c r="E38" s="222"/>
      <c r="F38" s="222"/>
      <c r="G38" s="223"/>
      <c r="H38" s="224"/>
      <c r="I38" s="225">
        <f>SUM(I7:I36)</f>
        <v>0</v>
      </c>
    </row>
    <row r="39" spans="1:18" s="190" customFormat="1" ht="12" thickBot="1" x14ac:dyDescent="0.25">
      <c r="A39" s="220"/>
      <c r="B39" s="220"/>
      <c r="C39" s="226"/>
      <c r="D39" s="226"/>
      <c r="E39" s="226"/>
      <c r="F39" s="226"/>
      <c r="G39" s="227"/>
      <c r="I39" s="227"/>
    </row>
    <row r="40" spans="1:18" s="190" customFormat="1" ht="11.25" x14ac:dyDescent="0.2">
      <c r="A40" s="185" t="s">
        <v>211</v>
      </c>
      <c r="B40" s="187" t="s">
        <v>303</v>
      </c>
      <c r="C40" s="187" t="s">
        <v>241</v>
      </c>
      <c r="D40" s="187" t="s">
        <v>239</v>
      </c>
      <c r="E40" s="187" t="s">
        <v>240</v>
      </c>
      <c r="F40" s="187" t="s">
        <v>320</v>
      </c>
      <c r="G40" s="193" t="s">
        <v>141</v>
      </c>
    </row>
    <row r="41" spans="1:18" s="190" customFormat="1" x14ac:dyDescent="0.2">
      <c r="A41" s="228" t="s">
        <v>244</v>
      </c>
      <c r="B41" s="229"/>
      <c r="C41" s="230">
        <v>0</v>
      </c>
      <c r="D41" s="336">
        <f>INDEX(Vehicle[],MATCH(A41,Vehicle_Type,0),3)</f>
        <v>9.84</v>
      </c>
      <c r="E41" s="230">
        <v>0</v>
      </c>
      <c r="F41" s="337">
        <f>INDEX(Vehicle[],MATCH(A41,Vehicle_Type,0),2)</f>
        <v>0.16</v>
      </c>
      <c r="G41" s="231">
        <f>C41*D41+E41*F41</f>
        <v>0</v>
      </c>
      <c r="M41"/>
      <c r="N41"/>
      <c r="O41"/>
      <c r="P41"/>
      <c r="Q41"/>
      <c r="R41"/>
    </row>
    <row r="42" spans="1:18" s="190" customFormat="1" x14ac:dyDescent="0.2">
      <c r="A42" s="228" t="s">
        <v>242</v>
      </c>
      <c r="B42" s="229"/>
      <c r="C42" s="230">
        <v>0</v>
      </c>
      <c r="D42" s="336">
        <f>INDEX(Vehicle[],MATCH(A42,Vehicle_Type,0),3)</f>
        <v>9.16</v>
      </c>
      <c r="E42" s="230">
        <v>0</v>
      </c>
      <c r="F42" s="337">
        <f>INDEX(Vehicle[],MATCH(A42,Vehicle_Type,0),2)</f>
        <v>0.13</v>
      </c>
      <c r="G42" s="231">
        <f t="shared" ref="G42:G43" si="1">C42*D42+E42*F42</f>
        <v>0</v>
      </c>
      <c r="M42"/>
      <c r="N42"/>
      <c r="O42"/>
      <c r="P42"/>
      <c r="Q42"/>
      <c r="R42"/>
    </row>
    <row r="43" spans="1:18" s="190" customFormat="1" x14ac:dyDescent="0.2">
      <c r="A43" s="228" t="s">
        <v>243</v>
      </c>
      <c r="B43" s="229"/>
      <c r="C43" s="230">
        <v>0</v>
      </c>
      <c r="D43" s="336">
        <f>INDEX(Vehicle[],MATCH(A43,Vehicle_Type,0),3)</f>
        <v>7.35</v>
      </c>
      <c r="E43" s="230">
        <v>0</v>
      </c>
      <c r="F43" s="337">
        <f>INDEX(Vehicle[],MATCH(A43,Vehicle_Type,0),2)</f>
        <v>0.12</v>
      </c>
      <c r="G43" s="231">
        <f t="shared" si="1"/>
        <v>0</v>
      </c>
      <c r="M43"/>
      <c r="N43"/>
      <c r="O43"/>
      <c r="P43"/>
      <c r="Q43"/>
      <c r="R43"/>
    </row>
    <row r="44" spans="1:18" s="190" customFormat="1" ht="13.5" thickBot="1" x14ac:dyDescent="0.25">
      <c r="C44" s="194"/>
      <c r="G44" s="232"/>
      <c r="M44"/>
      <c r="N44"/>
      <c r="O44"/>
      <c r="P44"/>
      <c r="Q44"/>
      <c r="R44"/>
    </row>
    <row r="45" spans="1:18" s="190" customFormat="1" ht="13.5" thickBot="1" x14ac:dyDescent="0.25">
      <c r="C45" s="221" t="s">
        <v>212</v>
      </c>
      <c r="D45" s="222"/>
      <c r="E45" s="222"/>
      <c r="F45" s="233"/>
      <c r="G45" s="234">
        <f>SUM(G41:G43)</f>
        <v>0</v>
      </c>
      <c r="H45" s="235"/>
      <c r="K45" s="191"/>
      <c r="L45" s="191"/>
      <c r="M45"/>
      <c r="N45"/>
      <c r="O45"/>
      <c r="P45"/>
      <c r="Q45"/>
      <c r="R45"/>
    </row>
    <row r="46" spans="1:18" s="190" customFormat="1" ht="13.5" thickBot="1" x14ac:dyDescent="0.25">
      <c r="C46" s="236"/>
      <c r="D46" s="236"/>
      <c r="E46" s="236"/>
      <c r="F46" s="236"/>
      <c r="G46" s="237"/>
      <c r="H46" s="238"/>
      <c r="L46" s="191"/>
      <c r="M46"/>
      <c r="N46"/>
      <c r="O46"/>
      <c r="P46"/>
      <c r="Q46"/>
      <c r="R46"/>
    </row>
    <row r="47" spans="1:18" s="190" customFormat="1" x14ac:dyDescent="0.2">
      <c r="A47" s="185" t="s">
        <v>200</v>
      </c>
      <c r="B47" s="187"/>
      <c r="C47" s="92" t="s">
        <v>201</v>
      </c>
      <c r="D47" s="187" t="s">
        <v>238</v>
      </c>
      <c r="E47" s="187" t="s">
        <v>233</v>
      </c>
      <c r="F47" s="187" t="s">
        <v>234</v>
      </c>
      <c r="G47" s="188" t="s">
        <v>141</v>
      </c>
      <c r="H47" s="189" t="s">
        <v>305</v>
      </c>
      <c r="I47" s="192"/>
      <c r="L47" s="191"/>
      <c r="M47"/>
      <c r="N47"/>
      <c r="O47"/>
      <c r="P47"/>
      <c r="Q47"/>
      <c r="R47"/>
    </row>
    <row r="48" spans="1:18" s="190" customFormat="1" x14ac:dyDescent="0.2">
      <c r="A48" s="239" t="s">
        <v>364</v>
      </c>
      <c r="B48" s="240"/>
      <c r="C48" s="89"/>
      <c r="D48" s="241" t="s">
        <v>8</v>
      </c>
      <c r="E48" s="210">
        <v>0</v>
      </c>
      <c r="F48" s="211">
        <f>INDEX(ADMIN!$A$7:$C$13,MATCH(A48,Air_Type,0),2)</f>
        <v>21111</v>
      </c>
      <c r="G48" s="242">
        <f>E48*F48</f>
        <v>0</v>
      </c>
      <c r="H48" s="243"/>
      <c r="I48" s="244"/>
      <c r="L48" s="191"/>
      <c r="M48"/>
      <c r="N48"/>
      <c r="O48"/>
      <c r="P48"/>
      <c r="Q48"/>
      <c r="R48"/>
    </row>
    <row r="49" spans="1:18" s="190" customFormat="1" x14ac:dyDescent="0.2">
      <c r="A49" s="239" t="s">
        <v>386</v>
      </c>
      <c r="B49" s="245"/>
      <c r="C49" s="89"/>
      <c r="D49" s="246" t="s">
        <v>8</v>
      </c>
      <c r="E49" s="210">
        <v>0</v>
      </c>
      <c r="F49" s="211">
        <f>INDEX(ADMIN!$A$7:$C$13,MATCH(A49,Air_Type,0),2)</f>
        <v>20921</v>
      </c>
      <c r="G49" s="247">
        <f>E49*F49</f>
        <v>0</v>
      </c>
      <c r="H49" s="243"/>
      <c r="I49" s="244"/>
      <c r="L49" s="191"/>
      <c r="M49"/>
      <c r="N49"/>
      <c r="O49"/>
      <c r="P49"/>
      <c r="Q49"/>
      <c r="R49"/>
    </row>
    <row r="50" spans="1:18" s="190" customFormat="1" ht="13.5" thickBot="1" x14ac:dyDescent="0.25">
      <c r="B50" s="245"/>
      <c r="C50" s="194"/>
      <c r="D50" s="248"/>
      <c r="G50" s="232"/>
      <c r="L50" s="191"/>
      <c r="M50"/>
      <c r="N50"/>
      <c r="O50"/>
      <c r="P50"/>
      <c r="Q50"/>
      <c r="R50"/>
    </row>
    <row r="51" spans="1:18" s="190" customFormat="1" ht="13.5" thickBot="1" x14ac:dyDescent="0.25">
      <c r="C51" s="221" t="s">
        <v>202</v>
      </c>
      <c r="D51" s="222"/>
      <c r="E51" s="222"/>
      <c r="F51" s="222"/>
      <c r="G51" s="234">
        <f>SUM(G48:G49)</f>
        <v>0</v>
      </c>
      <c r="H51" s="249"/>
      <c r="L51" s="191"/>
      <c r="M51"/>
      <c r="N51"/>
      <c r="O51"/>
      <c r="P51"/>
      <c r="Q51"/>
      <c r="R51"/>
    </row>
    <row r="52" spans="1:18" s="190" customFormat="1" ht="13.5" thickBot="1" x14ac:dyDescent="0.25">
      <c r="L52" s="191"/>
      <c r="M52"/>
      <c r="N52"/>
      <c r="O52"/>
      <c r="P52"/>
      <c r="Q52"/>
      <c r="R52"/>
    </row>
    <row r="53" spans="1:18" s="190" customFormat="1" x14ac:dyDescent="0.2">
      <c r="A53" s="185" t="s">
        <v>195</v>
      </c>
      <c r="B53" s="186"/>
      <c r="C53" s="88" t="s">
        <v>196</v>
      </c>
      <c r="D53" s="187" t="s">
        <v>238</v>
      </c>
      <c r="E53" s="187" t="s">
        <v>233</v>
      </c>
      <c r="F53" s="187" t="s">
        <v>234</v>
      </c>
      <c r="G53" s="188" t="s">
        <v>141</v>
      </c>
      <c r="H53" s="189" t="s">
        <v>305</v>
      </c>
      <c r="L53" s="191"/>
      <c r="M53" s="191"/>
      <c r="N53" s="191"/>
      <c r="O53" s="191"/>
      <c r="P53" s="191"/>
    </row>
    <row r="54" spans="1:18" s="190" customFormat="1" x14ac:dyDescent="0.2">
      <c r="A54" s="239" t="s">
        <v>362</v>
      </c>
      <c r="B54" s="240"/>
      <c r="C54" s="90"/>
      <c r="D54" s="241" t="str">
        <f>INDEX(Boats[],MATCH(A54,Boat_Type,0),3)</f>
        <v>HOURLY</v>
      </c>
      <c r="E54" s="210">
        <v>0</v>
      </c>
      <c r="F54" s="250">
        <f>INDEX(Boats[],MATCH(A54,Boat_Type,0),2)</f>
        <v>1511</v>
      </c>
      <c r="G54" s="242">
        <f>E54*F54</f>
        <v>0</v>
      </c>
      <c r="H54" s="243"/>
      <c r="L54" s="191"/>
      <c r="M54" s="191"/>
      <c r="N54" s="191"/>
      <c r="O54" s="191"/>
      <c r="P54" s="191"/>
    </row>
    <row r="55" spans="1:18" s="190" customFormat="1" x14ac:dyDescent="0.2">
      <c r="A55" s="239" t="s">
        <v>360</v>
      </c>
      <c r="B55" s="245"/>
      <c r="C55" s="91"/>
      <c r="D55" s="241" t="str">
        <f>INDEX(Boats[],MATCH(A55,Boat_Type,0),3)</f>
        <v>HOURLY</v>
      </c>
      <c r="E55" s="251">
        <v>0</v>
      </c>
      <c r="F55" s="250">
        <f>INDEX(Boats[],MATCH(A55,Boat_Type,0),2)</f>
        <v>3429</v>
      </c>
      <c r="G55" s="242">
        <f>E55*F55</f>
        <v>0</v>
      </c>
      <c r="H55" s="252"/>
      <c r="L55" s="191"/>
      <c r="M55" s="191"/>
      <c r="N55" s="191"/>
      <c r="O55" s="191"/>
      <c r="P55" s="191"/>
    </row>
    <row r="56" spans="1:18" s="190" customFormat="1" ht="13.5" thickBot="1" x14ac:dyDescent="0.25">
      <c r="A56" s="245"/>
      <c r="B56" s="245"/>
      <c r="C56" s="253"/>
      <c r="D56" s="248"/>
      <c r="E56" s="248"/>
      <c r="G56" s="254"/>
      <c r="H56" s="255"/>
      <c r="L56" s="191"/>
      <c r="M56" s="191"/>
      <c r="N56" s="191"/>
      <c r="O56" s="191"/>
      <c r="P56" s="191"/>
    </row>
    <row r="57" spans="1:18" s="190" customFormat="1" ht="12" thickBot="1" x14ac:dyDescent="0.25">
      <c r="C57" s="221" t="s">
        <v>197</v>
      </c>
      <c r="D57" s="222"/>
      <c r="E57" s="222"/>
      <c r="F57" s="222"/>
      <c r="G57" s="234">
        <f>SUM(G54:G55)</f>
        <v>0</v>
      </c>
    </row>
    <row r="58" spans="1:18" s="190" customFormat="1" ht="12" thickBot="1" x14ac:dyDescent="0.25">
      <c r="G58" s="256"/>
    </row>
    <row r="59" spans="1:18" s="190" customFormat="1" ht="11.25" x14ac:dyDescent="0.2">
      <c r="A59" s="185" t="s">
        <v>198</v>
      </c>
      <c r="B59" s="187"/>
      <c r="C59" s="92" t="s">
        <v>304</v>
      </c>
      <c r="D59" s="187" t="s">
        <v>238</v>
      </c>
      <c r="E59" s="187" t="s">
        <v>233</v>
      </c>
      <c r="F59" s="187" t="s">
        <v>234</v>
      </c>
      <c r="G59" s="188" t="s">
        <v>141</v>
      </c>
      <c r="H59" s="189" t="s">
        <v>305</v>
      </c>
    </row>
    <row r="60" spans="1:18" s="190" customFormat="1" ht="11.25" x14ac:dyDescent="0.2">
      <c r="A60" s="239" t="s">
        <v>336</v>
      </c>
      <c r="B60" s="240"/>
      <c r="C60" s="90"/>
      <c r="D60" s="241" t="str">
        <f>INDEX(Cutters[],MATCH(A60,Cutter_Type,0),3)</f>
        <v>HOURLY</v>
      </c>
      <c r="E60" s="210">
        <v>0</v>
      </c>
      <c r="F60" s="250">
        <f>INDEX(Cutters[],MATCH(A60,Cutter_Type,0),2)</f>
        <v>32876</v>
      </c>
      <c r="G60" s="242">
        <f>E60*F60</f>
        <v>0</v>
      </c>
      <c r="H60" s="243"/>
    </row>
    <row r="61" spans="1:18" s="190" customFormat="1" ht="11.25" x14ac:dyDescent="0.2">
      <c r="A61" s="239" t="s">
        <v>347</v>
      </c>
      <c r="B61" s="240"/>
      <c r="C61" s="91"/>
      <c r="D61" s="241" t="str">
        <f>INDEX(Cutters[],MATCH(A61,Cutter_Type,0),3)</f>
        <v>HOURLY</v>
      </c>
      <c r="E61" s="210">
        <v>0</v>
      </c>
      <c r="F61" s="250">
        <f>INDEX(Cutters[],MATCH(A61,Cutter_Type,0),2)</f>
        <v>7787</v>
      </c>
      <c r="G61" s="242">
        <f>E61*F61</f>
        <v>0</v>
      </c>
      <c r="H61" s="252"/>
    </row>
    <row r="62" spans="1:18" s="190" customFormat="1" ht="12" thickBot="1" x14ac:dyDescent="0.25">
      <c r="A62" s="245"/>
      <c r="C62" s="253"/>
      <c r="G62" s="254"/>
      <c r="H62" s="245"/>
    </row>
    <row r="63" spans="1:18" s="190" customFormat="1" ht="12" thickBot="1" x14ac:dyDescent="0.25">
      <c r="C63" s="221" t="s">
        <v>199</v>
      </c>
      <c r="D63" s="222"/>
      <c r="E63" s="222"/>
      <c r="F63" s="222"/>
      <c r="G63" s="234">
        <f>SUM(G60:G61)</f>
        <v>0</v>
      </c>
    </row>
    <row r="64" spans="1:18" s="190" customFormat="1" ht="12" thickBot="1" x14ac:dyDescent="0.25">
      <c r="F64" s="320"/>
    </row>
    <row r="65" spans="1:9" s="190" customFormat="1" ht="11.25" x14ac:dyDescent="0.2">
      <c r="A65" s="185" t="s">
        <v>203</v>
      </c>
      <c r="B65" s="186"/>
      <c r="C65" s="186"/>
      <c r="D65" s="187" t="s">
        <v>238</v>
      </c>
      <c r="E65" s="187" t="s">
        <v>233</v>
      </c>
      <c r="F65" s="319" t="s">
        <v>234</v>
      </c>
      <c r="G65" s="193" t="s">
        <v>141</v>
      </c>
      <c r="H65" s="194"/>
      <c r="I65" s="192"/>
    </row>
    <row r="66" spans="1:9" s="190" customFormat="1" ht="11.25" x14ac:dyDescent="0.2">
      <c r="A66" s="239" t="s">
        <v>115</v>
      </c>
      <c r="B66" s="240"/>
      <c r="C66" s="240"/>
      <c r="D66" s="241" t="str">
        <f>INDEX(Equipment[],MATCH(A66,Equip_List,0),3)</f>
        <v>HOURLY</v>
      </c>
      <c r="E66" s="210">
        <v>0</v>
      </c>
      <c r="F66" s="250">
        <f>INDEX(Equipment[],MATCH(A66,Equip_List,0),2)</f>
        <v>15</v>
      </c>
      <c r="G66" s="231">
        <f>E66*F66</f>
        <v>0</v>
      </c>
      <c r="H66" s="217"/>
      <c r="I66" s="244"/>
    </row>
    <row r="67" spans="1:9" s="190" customFormat="1" ht="11.25" x14ac:dyDescent="0.2">
      <c r="A67" s="239" t="s">
        <v>105</v>
      </c>
      <c r="B67" s="240"/>
      <c r="C67" s="240"/>
      <c r="D67" s="241" t="str">
        <f>INDEX(Equipment[],MATCH(A67,Equip_List,0),3)</f>
        <v>HOURLY</v>
      </c>
      <c r="E67" s="210">
        <v>0</v>
      </c>
      <c r="F67" s="250">
        <f>INDEX(Equipment[],MATCH(A67,Equip_List,0),2)</f>
        <v>13</v>
      </c>
      <c r="G67" s="231">
        <f>E67*F67</f>
        <v>0</v>
      </c>
      <c r="H67" s="217"/>
      <c r="I67" s="244"/>
    </row>
    <row r="68" spans="1:9" s="190" customFormat="1" ht="11.25" x14ac:dyDescent="0.2">
      <c r="A68" s="239" t="s">
        <v>80</v>
      </c>
      <c r="B68" s="240"/>
      <c r="C68" s="245"/>
      <c r="D68" s="241" t="str">
        <f>INDEX(Equipment[],MATCH(A68,Equip_List,0),3)</f>
        <v>HOURLY</v>
      </c>
      <c r="E68" s="210">
        <v>0</v>
      </c>
      <c r="F68" s="250">
        <f>INDEX(Equipment[],MATCH(A68,Equip_List,0),2)</f>
        <v>296</v>
      </c>
      <c r="G68" s="231">
        <f>E68*F68</f>
        <v>0</v>
      </c>
      <c r="H68" s="217"/>
      <c r="I68" s="244"/>
    </row>
    <row r="69" spans="1:9" s="190" customFormat="1" ht="12" thickBot="1" x14ac:dyDescent="0.25">
      <c r="A69" s="245"/>
      <c r="C69" s="253"/>
      <c r="G69" s="254"/>
    </row>
    <row r="70" spans="1:9" s="190" customFormat="1" ht="12" thickBot="1" x14ac:dyDescent="0.25">
      <c r="C70" s="221" t="s">
        <v>204</v>
      </c>
      <c r="D70" s="222"/>
      <c r="E70" s="222"/>
      <c r="F70" s="222"/>
      <c r="G70" s="234">
        <f>SUM(G66:G68)</f>
        <v>0</v>
      </c>
      <c r="H70" s="249"/>
    </row>
    <row r="71" spans="1:9" s="190" customFormat="1" ht="12" thickBot="1" x14ac:dyDescent="0.25">
      <c r="C71" s="226"/>
      <c r="D71" s="226"/>
      <c r="E71" s="226"/>
      <c r="F71" s="249"/>
      <c r="G71" s="249"/>
    </row>
    <row r="72" spans="1:9" s="190" customFormat="1" ht="11.25" x14ac:dyDescent="0.2">
      <c r="A72" s="185" t="s">
        <v>205</v>
      </c>
      <c r="B72" s="186"/>
      <c r="C72" s="257" t="s">
        <v>206</v>
      </c>
      <c r="D72" s="258"/>
      <c r="E72" s="186"/>
      <c r="F72" s="187" t="s">
        <v>207</v>
      </c>
      <c r="G72" s="193" t="s">
        <v>208</v>
      </c>
    </row>
    <row r="73" spans="1:9" s="190" customFormat="1" ht="11.25" x14ac:dyDescent="0.2">
      <c r="A73" s="239" t="s">
        <v>209</v>
      </c>
      <c r="B73" s="259"/>
      <c r="C73" s="260"/>
      <c r="D73" s="261"/>
      <c r="E73" s="262"/>
      <c r="F73" s="430"/>
      <c r="G73" s="263"/>
    </row>
    <row r="74" spans="1:9" s="190" customFormat="1" ht="12" thickBot="1" x14ac:dyDescent="0.25">
      <c r="C74" s="248"/>
      <c r="G74" s="256"/>
    </row>
    <row r="75" spans="1:9" s="190" customFormat="1" ht="12" thickBot="1" x14ac:dyDescent="0.25">
      <c r="C75" s="221" t="s">
        <v>210</v>
      </c>
      <c r="D75" s="222"/>
      <c r="E75" s="222"/>
      <c r="F75" s="222"/>
      <c r="G75" s="234">
        <f>SUM(G73:G73)</f>
        <v>0</v>
      </c>
    </row>
    <row r="76" spans="1:9" s="190" customFormat="1" ht="12" thickBot="1" x14ac:dyDescent="0.25"/>
    <row r="77" spans="1:9" s="190" customFormat="1" ht="11.25" x14ac:dyDescent="0.2">
      <c r="A77" s="185" t="s">
        <v>213</v>
      </c>
      <c r="B77" s="186"/>
      <c r="C77" s="257" t="s">
        <v>214</v>
      </c>
      <c r="D77" s="258"/>
      <c r="E77" s="186"/>
      <c r="F77" s="186"/>
      <c r="G77" s="264" t="s">
        <v>215</v>
      </c>
    </row>
    <row r="78" spans="1:9" s="190" customFormat="1" ht="11.25" x14ac:dyDescent="0.2">
      <c r="A78" s="239"/>
      <c r="B78" s="240"/>
      <c r="C78" s="428"/>
      <c r="D78" s="429"/>
      <c r="E78" s="326"/>
      <c r="F78" s="259"/>
      <c r="G78" s="263"/>
    </row>
    <row r="79" spans="1:9" s="190" customFormat="1" ht="11.25" x14ac:dyDescent="0.2">
      <c r="A79" s="239"/>
      <c r="B79" s="240"/>
      <c r="C79" s="265"/>
      <c r="D79" s="261"/>
      <c r="E79" s="326"/>
      <c r="F79" s="259"/>
      <c r="G79" s="263"/>
    </row>
    <row r="80" spans="1:9" s="190" customFormat="1" ht="11.25" x14ac:dyDescent="0.2">
      <c r="A80" s="239"/>
      <c r="B80" s="240"/>
      <c r="C80" s="265"/>
      <c r="D80" s="261"/>
      <c r="E80" s="326"/>
      <c r="F80" s="259"/>
      <c r="G80" s="263"/>
    </row>
    <row r="81" spans="1:7" s="190" customFormat="1" ht="12" thickBot="1" x14ac:dyDescent="0.25">
      <c r="G81" s="256"/>
    </row>
    <row r="82" spans="1:7" s="190" customFormat="1" ht="12" thickBot="1" x14ac:dyDescent="0.25">
      <c r="C82" s="221" t="s">
        <v>216</v>
      </c>
      <c r="D82" s="222"/>
      <c r="E82" s="222"/>
      <c r="F82" s="222"/>
      <c r="G82" s="266">
        <f>SUM(G78:G80)</f>
        <v>0</v>
      </c>
    </row>
    <row r="83" spans="1:7" s="190" customFormat="1" ht="12" thickBot="1" x14ac:dyDescent="0.25">
      <c r="G83" s="244"/>
    </row>
    <row r="84" spans="1:7" s="190" customFormat="1" ht="11.25" x14ac:dyDescent="0.2">
      <c r="A84" s="185" t="s">
        <v>323</v>
      </c>
      <c r="B84" s="186"/>
      <c r="C84" s="257" t="s">
        <v>217</v>
      </c>
      <c r="D84" s="258"/>
      <c r="E84" s="257" t="s">
        <v>218</v>
      </c>
      <c r="F84" s="258"/>
      <c r="G84" s="193" t="s">
        <v>215</v>
      </c>
    </row>
    <row r="85" spans="1:7" s="190" customFormat="1" ht="11.25" x14ac:dyDescent="0.2">
      <c r="A85" s="239"/>
      <c r="B85" s="259"/>
      <c r="C85" s="426"/>
      <c r="D85" s="427"/>
      <c r="E85" s="267"/>
      <c r="F85" s="268"/>
      <c r="G85" s="263"/>
    </row>
    <row r="86" spans="1:7" s="190" customFormat="1" ht="11.25" x14ac:dyDescent="0.2">
      <c r="A86" s="239"/>
      <c r="B86" s="259"/>
      <c r="C86" s="265"/>
      <c r="D86" s="261"/>
      <c r="E86" s="267"/>
      <c r="F86" s="268"/>
      <c r="G86" s="263"/>
    </row>
    <row r="87" spans="1:7" s="190" customFormat="1" ht="11.25" x14ac:dyDescent="0.2">
      <c r="A87" s="239"/>
      <c r="B87" s="259"/>
      <c r="C87" s="265"/>
      <c r="D87" s="261"/>
      <c r="E87" s="267"/>
      <c r="F87" s="268"/>
      <c r="G87" s="263"/>
    </row>
    <row r="88" spans="1:7" s="190" customFormat="1" ht="12" thickBot="1" x14ac:dyDescent="0.25">
      <c r="G88" s="256"/>
    </row>
    <row r="89" spans="1:7" s="190" customFormat="1" ht="12" thickBot="1" x14ac:dyDescent="0.25">
      <c r="C89" s="221" t="s">
        <v>219</v>
      </c>
      <c r="D89" s="222"/>
      <c r="E89" s="222"/>
      <c r="F89" s="222"/>
      <c r="G89" s="234">
        <f>SUM(G85:G87)</f>
        <v>0</v>
      </c>
    </row>
    <row r="90" spans="1:7" s="190" customFormat="1" ht="12" thickBot="1" x14ac:dyDescent="0.25">
      <c r="B90" s="305"/>
      <c r="C90" s="226"/>
      <c r="D90" s="226"/>
      <c r="E90" s="322"/>
      <c r="F90" s="226"/>
      <c r="G90" s="249"/>
    </row>
    <row r="91" spans="1:7" s="190" customFormat="1" ht="11.25" x14ac:dyDescent="0.2">
      <c r="A91" s="424" t="s">
        <v>321</v>
      </c>
      <c r="B91" s="186"/>
      <c r="C91" s="257" t="s">
        <v>214</v>
      </c>
      <c r="D91" s="258"/>
      <c r="E91" s="321"/>
      <c r="F91" s="186"/>
      <c r="G91" s="264" t="s">
        <v>215</v>
      </c>
    </row>
    <row r="92" spans="1:7" s="190" customFormat="1" ht="11.25" x14ac:dyDescent="0.2">
      <c r="A92" s="308"/>
      <c r="B92" s="304"/>
      <c r="C92" s="428"/>
      <c r="D92" s="429"/>
      <c r="E92" s="323"/>
      <c r="F92" s="259"/>
      <c r="G92" s="263"/>
    </row>
    <row r="93" spans="1:7" s="190" customFormat="1" ht="11.25" x14ac:dyDescent="0.2">
      <c r="A93" s="307"/>
      <c r="B93" s="240"/>
      <c r="C93" s="428"/>
      <c r="D93" s="429"/>
      <c r="E93" s="323"/>
      <c r="F93" s="259"/>
      <c r="G93" s="263"/>
    </row>
    <row r="94" spans="1:7" s="190" customFormat="1" ht="11.25" x14ac:dyDescent="0.2">
      <c r="A94" s="306"/>
      <c r="B94" s="240"/>
      <c r="C94" s="428"/>
      <c r="D94" s="429"/>
      <c r="E94" s="323"/>
      <c r="F94" s="259"/>
      <c r="G94" s="263"/>
    </row>
    <row r="95" spans="1:7" s="190" customFormat="1" ht="12" thickBot="1" x14ac:dyDescent="0.25">
      <c r="A95" s="194"/>
      <c r="G95" s="256"/>
    </row>
    <row r="96" spans="1:7" s="190" customFormat="1" ht="12" thickBot="1" x14ac:dyDescent="0.25">
      <c r="A96" s="194"/>
      <c r="C96" s="221" t="s">
        <v>220</v>
      </c>
      <c r="D96" s="222"/>
      <c r="E96" s="222"/>
      <c r="F96" s="222"/>
      <c r="G96" s="266">
        <f>SUM(G92:G94)</f>
        <v>0</v>
      </c>
    </row>
    <row r="97" spans="1:17" s="190" customFormat="1" ht="12" thickBot="1" x14ac:dyDescent="0.25">
      <c r="A97" s="194"/>
      <c r="C97" s="226"/>
      <c r="D97" s="226"/>
      <c r="E97" s="226"/>
      <c r="F97" s="226"/>
      <c r="G97" s="270"/>
    </row>
    <row r="98" spans="1:17" s="190" customFormat="1" ht="11.25" x14ac:dyDescent="0.2">
      <c r="A98" s="425" t="s">
        <v>322</v>
      </c>
      <c r="B98" s="186"/>
      <c r="C98" s="257" t="s">
        <v>214</v>
      </c>
      <c r="D98" s="258"/>
      <c r="E98" s="269"/>
      <c r="F98" s="269"/>
      <c r="G98" s="264" t="s">
        <v>215</v>
      </c>
    </row>
    <row r="99" spans="1:17" s="190" customFormat="1" ht="11.25" x14ac:dyDescent="0.2">
      <c r="A99" s="239"/>
      <c r="B99" s="240"/>
      <c r="C99" s="428"/>
      <c r="D99" s="429"/>
      <c r="E99" s="326"/>
      <c r="F99" s="259"/>
      <c r="G99" s="263"/>
    </row>
    <row r="100" spans="1:17" s="190" customFormat="1" ht="11.25" x14ac:dyDescent="0.2">
      <c r="A100" s="239"/>
      <c r="B100" s="240"/>
      <c r="C100" s="428"/>
      <c r="D100" s="429"/>
      <c r="E100" s="326"/>
      <c r="F100" s="259"/>
      <c r="G100" s="263"/>
    </row>
    <row r="101" spans="1:17" s="190" customFormat="1" ht="11.25" x14ac:dyDescent="0.2">
      <c r="A101" s="239"/>
      <c r="B101" s="245"/>
      <c r="C101" s="428"/>
      <c r="D101" s="429"/>
      <c r="E101" s="326"/>
      <c r="F101" s="327"/>
      <c r="G101" s="271"/>
    </row>
    <row r="102" spans="1:17" s="190" customFormat="1" ht="12" thickBot="1" x14ac:dyDescent="0.25">
      <c r="B102" s="245"/>
      <c r="F102" s="248"/>
      <c r="G102" s="272"/>
    </row>
    <row r="103" spans="1:17" s="190" customFormat="1" ht="12" thickBot="1" x14ac:dyDescent="0.25">
      <c r="C103" s="221" t="s">
        <v>221</v>
      </c>
      <c r="D103" s="222"/>
      <c r="E103" s="222"/>
      <c r="F103" s="222"/>
      <c r="G103" s="266">
        <f>SUM(G99:G101)</f>
        <v>0</v>
      </c>
    </row>
    <row r="104" spans="1:17" s="190" customFormat="1" ht="12" thickBot="1" x14ac:dyDescent="0.25">
      <c r="G104" s="244"/>
    </row>
    <row r="105" spans="1:17" s="190" customFormat="1" ht="11.25" x14ac:dyDescent="0.2">
      <c r="A105" s="185" t="s">
        <v>222</v>
      </c>
      <c r="B105" s="273"/>
      <c r="C105" s="257" t="s">
        <v>214</v>
      </c>
      <c r="D105" s="258"/>
      <c r="E105" s="269"/>
      <c r="F105" s="269"/>
      <c r="G105" s="264" t="s">
        <v>215</v>
      </c>
    </row>
    <row r="106" spans="1:17" s="190" customFormat="1" ht="11.25" x14ac:dyDescent="0.2">
      <c r="A106" s="239"/>
      <c r="B106" s="240"/>
      <c r="C106" s="428"/>
      <c r="D106" s="429"/>
      <c r="E106" s="326"/>
      <c r="F106" s="259"/>
      <c r="G106" s="263"/>
    </row>
    <row r="107" spans="1:17" s="190" customFormat="1" ht="11.25" x14ac:dyDescent="0.2">
      <c r="A107" s="239"/>
      <c r="B107" s="240"/>
      <c r="C107" s="428"/>
      <c r="D107" s="429"/>
      <c r="E107" s="326"/>
      <c r="F107" s="259"/>
      <c r="G107" s="263"/>
    </row>
    <row r="108" spans="1:17" s="190" customFormat="1" ht="11.25" x14ac:dyDescent="0.2">
      <c r="A108" s="239"/>
      <c r="B108" s="240"/>
      <c r="C108" s="428"/>
      <c r="D108" s="429"/>
      <c r="E108" s="326"/>
      <c r="F108" s="259"/>
      <c r="G108" s="271"/>
    </row>
    <row r="109" spans="1:17" s="190" customFormat="1" ht="12" thickBot="1" x14ac:dyDescent="0.25">
      <c r="C109" s="226"/>
      <c r="D109" s="226"/>
      <c r="E109" s="226"/>
      <c r="F109" s="226"/>
      <c r="G109" s="275"/>
    </row>
    <row r="110" spans="1:17" s="190" customFormat="1" ht="13.5" thickBot="1" x14ac:dyDescent="0.25">
      <c r="C110" s="221" t="s">
        <v>223</v>
      </c>
      <c r="D110" s="222"/>
      <c r="E110" s="222"/>
      <c r="F110" s="222"/>
      <c r="G110" s="266">
        <f>SUM(G106:G108)</f>
        <v>0</v>
      </c>
      <c r="K110" s="198"/>
      <c r="L110" s="198"/>
      <c r="M110" s="198"/>
      <c r="N110" s="198"/>
      <c r="O110" s="198"/>
      <c r="P110" s="198"/>
      <c r="Q110" s="198"/>
    </row>
    <row r="111" spans="1:17" s="198" customFormat="1" ht="13.5" thickBot="1" x14ac:dyDescent="0.25">
      <c r="B111" s="276"/>
      <c r="E111" s="277"/>
      <c r="G111" s="277"/>
      <c r="K111" s="190"/>
      <c r="L111" s="190"/>
      <c r="M111" s="190"/>
      <c r="N111" s="190"/>
      <c r="O111" s="190"/>
      <c r="P111" s="190"/>
      <c r="Q111" s="190"/>
    </row>
    <row r="112" spans="1:17" s="190" customFormat="1" ht="11.25" x14ac:dyDescent="0.2">
      <c r="A112" s="185" t="s">
        <v>224</v>
      </c>
      <c r="B112" s="186"/>
      <c r="C112" s="257" t="s">
        <v>214</v>
      </c>
      <c r="D112" s="258"/>
      <c r="E112" s="269"/>
      <c r="F112" s="269"/>
      <c r="G112" s="264" t="s">
        <v>215</v>
      </c>
    </row>
    <row r="113" spans="1:17" s="190" customFormat="1" ht="11.25" x14ac:dyDescent="0.2">
      <c r="A113" s="239"/>
      <c r="B113" s="240"/>
      <c r="C113" s="428"/>
      <c r="D113" s="429"/>
      <c r="E113" s="326"/>
      <c r="F113" s="259"/>
      <c r="G113" s="263"/>
    </row>
    <row r="114" spans="1:17" s="190" customFormat="1" ht="11.25" x14ac:dyDescent="0.2">
      <c r="A114" s="239"/>
      <c r="B114" s="240"/>
      <c r="C114" s="428"/>
      <c r="D114" s="429"/>
      <c r="E114" s="326"/>
      <c r="F114" s="259"/>
      <c r="G114" s="263"/>
    </row>
    <row r="115" spans="1:17" s="190" customFormat="1" x14ac:dyDescent="0.2">
      <c r="A115" s="239"/>
      <c r="B115" s="240"/>
      <c r="C115" s="428"/>
      <c r="D115" s="429"/>
      <c r="E115" s="326"/>
      <c r="F115" s="259"/>
      <c r="G115" s="263"/>
      <c r="I115"/>
      <c r="J115"/>
      <c r="K115"/>
    </row>
    <row r="116" spans="1:17" s="190" customFormat="1" ht="13.5" thickBot="1" x14ac:dyDescent="0.25">
      <c r="D116" s="248"/>
      <c r="G116" s="256"/>
      <c r="I116"/>
      <c r="J116"/>
      <c r="K116"/>
    </row>
    <row r="117" spans="1:17" s="190" customFormat="1" ht="13.5" thickBot="1" x14ac:dyDescent="0.25">
      <c r="C117" s="221" t="s">
        <v>225</v>
      </c>
      <c r="D117" s="222"/>
      <c r="E117" s="222"/>
      <c r="F117" s="222"/>
      <c r="G117" s="266">
        <f>SUM(G113:G115)</f>
        <v>0</v>
      </c>
      <c r="I117"/>
      <c r="J117"/>
      <c r="K117"/>
    </row>
    <row r="118" spans="1:17" s="190" customFormat="1" ht="13.5" thickBot="1" x14ac:dyDescent="0.25">
      <c r="G118" s="244"/>
      <c r="I118"/>
      <c r="J118"/>
      <c r="K118"/>
    </row>
    <row r="119" spans="1:17" s="190" customFormat="1" x14ac:dyDescent="0.2">
      <c r="A119" s="185" t="s">
        <v>226</v>
      </c>
      <c r="B119" s="186"/>
      <c r="C119" s="257" t="s">
        <v>227</v>
      </c>
      <c r="D119" s="257"/>
      <c r="E119" s="328"/>
      <c r="F119" s="274"/>
      <c r="G119" s="264" t="s">
        <v>215</v>
      </c>
      <c r="I119"/>
      <c r="J119"/>
      <c r="K119"/>
    </row>
    <row r="120" spans="1:17" s="190" customFormat="1" x14ac:dyDescent="0.2">
      <c r="A120" s="239"/>
      <c r="B120" s="240"/>
      <c r="C120" s="428"/>
      <c r="D120" s="429"/>
      <c r="E120" s="325"/>
      <c r="F120" s="324"/>
      <c r="G120" s="263"/>
      <c r="I120"/>
      <c r="J120"/>
      <c r="K120"/>
    </row>
    <row r="121" spans="1:17" s="190" customFormat="1" x14ac:dyDescent="0.2">
      <c r="A121" s="239"/>
      <c r="B121" s="240"/>
      <c r="C121" s="428"/>
      <c r="D121" s="429"/>
      <c r="E121" s="325"/>
      <c r="F121" s="324"/>
      <c r="G121" s="263"/>
      <c r="I121"/>
      <c r="J121"/>
      <c r="K121"/>
    </row>
    <row r="122" spans="1:17" s="190" customFormat="1" ht="11.25" x14ac:dyDescent="0.2">
      <c r="A122" s="239"/>
      <c r="B122" s="240"/>
      <c r="C122" s="428"/>
      <c r="D122" s="429"/>
      <c r="E122" s="325"/>
      <c r="F122" s="324"/>
      <c r="G122" s="271"/>
    </row>
    <row r="123" spans="1:17" s="190" customFormat="1" ht="13.5" thickBot="1" x14ac:dyDescent="0.25">
      <c r="G123" s="272"/>
      <c r="K123" s="198"/>
      <c r="L123" s="198"/>
      <c r="M123" s="198"/>
      <c r="N123" s="198"/>
      <c r="O123" s="198"/>
      <c r="P123" s="198"/>
      <c r="Q123" s="198"/>
    </row>
    <row r="124" spans="1:17" s="198" customFormat="1" ht="13.5" thickBot="1" x14ac:dyDescent="0.25">
      <c r="A124" s="190"/>
      <c r="B124" s="190"/>
      <c r="C124" s="221" t="s">
        <v>228</v>
      </c>
      <c r="D124" s="222"/>
      <c r="E124" s="222"/>
      <c r="F124" s="222"/>
      <c r="G124" s="266">
        <f>SUM(G120:G122)</f>
        <v>0</v>
      </c>
      <c r="H124" s="278" t="s">
        <v>298</v>
      </c>
      <c r="I124" s="279"/>
    </row>
    <row r="125" spans="1:17" s="198" customFormat="1" ht="13.5" thickBot="1" x14ac:dyDescent="0.25">
      <c r="A125" s="276"/>
      <c r="B125" s="276"/>
      <c r="C125" s="277"/>
      <c r="H125" s="285">
        <f ca="1">NOW()</f>
        <v>45048.44266724537</v>
      </c>
      <c r="I125" s="279"/>
    </row>
    <row r="126" spans="1:17" s="198" customFormat="1" ht="13.5" customHeight="1" thickBot="1" x14ac:dyDescent="0.25">
      <c r="A126" s="276"/>
      <c r="B126" s="280" t="s">
        <v>229</v>
      </c>
      <c r="C126" s="281"/>
      <c r="D126" s="282"/>
      <c r="E126" s="283"/>
      <c r="F126" s="283"/>
      <c r="G126" s="284">
        <f>I38+G57+G63+G51+G70+G75+G45+G82+G89+G96+G103+G110+G117+G124</f>
        <v>0</v>
      </c>
      <c r="H126" s="197"/>
      <c r="K126" s="286"/>
      <c r="L126" s="286"/>
      <c r="M126" s="286"/>
      <c r="N126" s="286"/>
      <c r="O126" s="286"/>
      <c r="P126" s="286"/>
      <c r="Q126" s="286"/>
    </row>
    <row r="127" spans="1:17" s="286" customFormat="1" ht="23.25" x14ac:dyDescent="0.2">
      <c r="A127" s="198"/>
      <c r="B127" s="276"/>
      <c r="C127" s="198"/>
      <c r="D127" s="198"/>
      <c r="E127" s="277"/>
      <c r="F127" s="198"/>
      <c r="G127" s="277"/>
      <c r="H127" s="290"/>
      <c r="I127" s="289"/>
      <c r="K127" s="198"/>
      <c r="L127" s="198"/>
      <c r="M127" s="198"/>
      <c r="N127" s="198"/>
      <c r="O127" s="198"/>
      <c r="P127" s="198"/>
      <c r="Q127" s="198"/>
    </row>
    <row r="128" spans="1:17" s="198" customFormat="1" ht="12" customHeight="1" x14ac:dyDescent="0.2">
      <c r="A128" s="287" t="s">
        <v>230</v>
      </c>
      <c r="B128" s="287"/>
      <c r="C128" s="288"/>
      <c r="D128" s="289"/>
      <c r="E128" s="288"/>
      <c r="F128" s="289"/>
      <c r="G128" s="288"/>
      <c r="H128" s="197"/>
    </row>
    <row r="129" customFormat="1" x14ac:dyDescent="0.2"/>
    <row r="130" customFormat="1" x14ac:dyDescent="0.2"/>
    <row r="131" customFormat="1" x14ac:dyDescent="0.2"/>
    <row r="132" customFormat="1" x14ac:dyDescent="0.2"/>
    <row r="133" customFormat="1" x14ac:dyDescent="0.2"/>
    <row r="134" customFormat="1" x14ac:dyDescent="0.2"/>
    <row r="135" customFormat="1" x14ac:dyDescent="0.2"/>
    <row r="136" customFormat="1" x14ac:dyDescent="0.2"/>
    <row r="137" customFormat="1" x14ac:dyDescent="0.2"/>
    <row r="138" customFormat="1" x14ac:dyDescent="0.2"/>
    <row r="139" customFormat="1" x14ac:dyDescent="0.2"/>
    <row r="140" customFormat="1" x14ac:dyDescent="0.2"/>
    <row r="141" customFormat="1" x14ac:dyDescent="0.2"/>
    <row r="142" customFormat="1" x14ac:dyDescent="0.2"/>
    <row r="143" customFormat="1" x14ac:dyDescent="0.2"/>
    <row r="144" customFormat="1" x14ac:dyDescent="0.2"/>
    <row r="145" customFormat="1" x14ac:dyDescent="0.2"/>
    <row r="146" customFormat="1" x14ac:dyDescent="0.2"/>
    <row r="147" customFormat="1" x14ac:dyDescent="0.2"/>
    <row r="148" customFormat="1" x14ac:dyDescent="0.2"/>
    <row r="149" customFormat="1" x14ac:dyDescent="0.2"/>
    <row r="150" customFormat="1" x14ac:dyDescent="0.2"/>
    <row r="151" customFormat="1" x14ac:dyDescent="0.2"/>
    <row r="152" customFormat="1" x14ac:dyDescent="0.2"/>
    <row r="153" customFormat="1" x14ac:dyDescent="0.2"/>
    <row r="154" customFormat="1" x14ac:dyDescent="0.2"/>
    <row r="155" customFormat="1" x14ac:dyDescent="0.2"/>
    <row r="156" customFormat="1" x14ac:dyDescent="0.2"/>
    <row r="157" customFormat="1" x14ac:dyDescent="0.2"/>
    <row r="158" customFormat="1" x14ac:dyDescent="0.2"/>
    <row r="159" customFormat="1" x14ac:dyDescent="0.2"/>
    <row r="160" customFormat="1" x14ac:dyDescent="0.2"/>
    <row r="161" customFormat="1" x14ac:dyDescent="0.2"/>
    <row r="162" customFormat="1" x14ac:dyDescent="0.2"/>
    <row r="163" customFormat="1" x14ac:dyDescent="0.2"/>
    <row r="164" customFormat="1" x14ac:dyDescent="0.2"/>
    <row r="165" customFormat="1" x14ac:dyDescent="0.2"/>
    <row r="166" customFormat="1" x14ac:dyDescent="0.2"/>
    <row r="167" customFormat="1" x14ac:dyDescent="0.2"/>
    <row r="168" customFormat="1" x14ac:dyDescent="0.2"/>
    <row r="169" customFormat="1" x14ac:dyDescent="0.2"/>
    <row r="170" customFormat="1" x14ac:dyDescent="0.2"/>
    <row r="171" customFormat="1" x14ac:dyDescent="0.2"/>
    <row r="172" customFormat="1" x14ac:dyDescent="0.2"/>
    <row r="173" customFormat="1" x14ac:dyDescent="0.2"/>
    <row r="174" customFormat="1" x14ac:dyDescent="0.2"/>
    <row r="175" customFormat="1" x14ac:dyDescent="0.2"/>
    <row r="176" customFormat="1" x14ac:dyDescent="0.2"/>
    <row r="177" customFormat="1" x14ac:dyDescent="0.2"/>
    <row r="178" customFormat="1" x14ac:dyDescent="0.2"/>
    <row r="179" customFormat="1" ht="11.25" customHeight="1" x14ac:dyDescent="0.2"/>
    <row r="180" customFormat="1" x14ac:dyDescent="0.2"/>
    <row r="181" customFormat="1" x14ac:dyDescent="0.2"/>
    <row r="182" customFormat="1" x14ac:dyDescent="0.2"/>
    <row r="183" customFormat="1" x14ac:dyDescent="0.2"/>
    <row r="184" customFormat="1" x14ac:dyDescent="0.2"/>
    <row r="185" customFormat="1" x14ac:dyDescent="0.2"/>
    <row r="186" customFormat="1" x14ac:dyDescent="0.2"/>
    <row r="187" customFormat="1" x14ac:dyDescent="0.2"/>
    <row r="188" customFormat="1" x14ac:dyDescent="0.2"/>
    <row r="189" customFormat="1" x14ac:dyDescent="0.2"/>
    <row r="190" customFormat="1" x14ac:dyDescent="0.2"/>
    <row r="191" customFormat="1" x14ac:dyDescent="0.2"/>
    <row r="192" customFormat="1" x14ac:dyDescent="0.2"/>
    <row r="193" customFormat="1" x14ac:dyDescent="0.2"/>
    <row r="194" customFormat="1" x14ac:dyDescent="0.2"/>
    <row r="195" customFormat="1" x14ac:dyDescent="0.2"/>
    <row r="196" customFormat="1" x14ac:dyDescent="0.2"/>
    <row r="197" customFormat="1" x14ac:dyDescent="0.2"/>
    <row r="198" customFormat="1" x14ac:dyDescent="0.2"/>
    <row r="199" customFormat="1" x14ac:dyDescent="0.2"/>
    <row r="200" customFormat="1" x14ac:dyDescent="0.2"/>
    <row r="201" customFormat="1" x14ac:dyDescent="0.2"/>
    <row r="202" customFormat="1" x14ac:dyDescent="0.2"/>
    <row r="203" customFormat="1" x14ac:dyDescent="0.2"/>
    <row r="204" customFormat="1" x14ac:dyDescent="0.2"/>
    <row r="205" customFormat="1" x14ac:dyDescent="0.2"/>
    <row r="206" customFormat="1" x14ac:dyDescent="0.2"/>
    <row r="207" customFormat="1" x14ac:dyDescent="0.2"/>
    <row r="208" customFormat="1" x14ac:dyDescent="0.2"/>
    <row r="209" customFormat="1" x14ac:dyDescent="0.2"/>
    <row r="210" customFormat="1" x14ac:dyDescent="0.2"/>
    <row r="211" customFormat="1" x14ac:dyDescent="0.2"/>
    <row r="212" customFormat="1" x14ac:dyDescent="0.2"/>
    <row r="213" customFormat="1" x14ac:dyDescent="0.2"/>
    <row r="214" customFormat="1" x14ac:dyDescent="0.2"/>
    <row r="215" customFormat="1" x14ac:dyDescent="0.2"/>
    <row r="216" customFormat="1" x14ac:dyDescent="0.2"/>
    <row r="217" customFormat="1" x14ac:dyDescent="0.2"/>
    <row r="218" customFormat="1" x14ac:dyDescent="0.2"/>
    <row r="219" customFormat="1" x14ac:dyDescent="0.2"/>
    <row r="220" customFormat="1" x14ac:dyDescent="0.2"/>
    <row r="221" customFormat="1" x14ac:dyDescent="0.2"/>
    <row r="222" customFormat="1" x14ac:dyDescent="0.2"/>
    <row r="223" customFormat="1" x14ac:dyDescent="0.2"/>
    <row r="224" customFormat="1" x14ac:dyDescent="0.2"/>
    <row r="225" customFormat="1" x14ac:dyDescent="0.2"/>
    <row r="226" customFormat="1" x14ac:dyDescent="0.2"/>
    <row r="227" customFormat="1" x14ac:dyDescent="0.2"/>
    <row r="228" customFormat="1" x14ac:dyDescent="0.2"/>
    <row r="229" customFormat="1" x14ac:dyDescent="0.2"/>
    <row r="230" customFormat="1" x14ac:dyDescent="0.2"/>
    <row r="231" customFormat="1" x14ac:dyDescent="0.2"/>
    <row r="232" customFormat="1" x14ac:dyDescent="0.2"/>
    <row r="233" customFormat="1" x14ac:dyDescent="0.2"/>
    <row r="234" customFormat="1" x14ac:dyDescent="0.2"/>
    <row r="235" customFormat="1" x14ac:dyDescent="0.2"/>
    <row r="236" customFormat="1" x14ac:dyDescent="0.2"/>
    <row r="237" customFormat="1" x14ac:dyDescent="0.2"/>
    <row r="238" customFormat="1" x14ac:dyDescent="0.2"/>
    <row r="239" customFormat="1" x14ac:dyDescent="0.2"/>
    <row r="240" customFormat="1" x14ac:dyDescent="0.2"/>
    <row r="241" customFormat="1" x14ac:dyDescent="0.2"/>
    <row r="242" customFormat="1" x14ac:dyDescent="0.2"/>
    <row r="243" customFormat="1" x14ac:dyDescent="0.2"/>
    <row r="244" customFormat="1" x14ac:dyDescent="0.2"/>
    <row r="245" customFormat="1" x14ac:dyDescent="0.2"/>
    <row r="246" customFormat="1" x14ac:dyDescent="0.2"/>
    <row r="247" customFormat="1" x14ac:dyDescent="0.2"/>
    <row r="248" customFormat="1" x14ac:dyDescent="0.2"/>
    <row r="249" customFormat="1" x14ac:dyDescent="0.2"/>
    <row r="250" customFormat="1" x14ac:dyDescent="0.2"/>
    <row r="251" customFormat="1" x14ac:dyDescent="0.2"/>
    <row r="252" customFormat="1" x14ac:dyDescent="0.2"/>
    <row r="253" customFormat="1" x14ac:dyDescent="0.2"/>
    <row r="254" customFormat="1" x14ac:dyDescent="0.2"/>
    <row r="255" customFormat="1" x14ac:dyDescent="0.2"/>
    <row r="256" customFormat="1" x14ac:dyDescent="0.2"/>
    <row r="257" customFormat="1" x14ac:dyDescent="0.2"/>
    <row r="258" customFormat="1" x14ac:dyDescent="0.2"/>
    <row r="259" customFormat="1" x14ac:dyDescent="0.2"/>
    <row r="260" customFormat="1" x14ac:dyDescent="0.2"/>
    <row r="261" customFormat="1" x14ac:dyDescent="0.2"/>
    <row r="262" customFormat="1" x14ac:dyDescent="0.2"/>
    <row r="263" customFormat="1" x14ac:dyDescent="0.2"/>
    <row r="264" customFormat="1" x14ac:dyDescent="0.2"/>
    <row r="265" customFormat="1" x14ac:dyDescent="0.2"/>
    <row r="266" customFormat="1" x14ac:dyDescent="0.2"/>
    <row r="267" customFormat="1" x14ac:dyDescent="0.2"/>
    <row r="268" customFormat="1" x14ac:dyDescent="0.2"/>
    <row r="269" customFormat="1" x14ac:dyDescent="0.2"/>
    <row r="270" customFormat="1" x14ac:dyDescent="0.2"/>
    <row r="271" customFormat="1" x14ac:dyDescent="0.2"/>
    <row r="272" customFormat="1" x14ac:dyDescent="0.2"/>
    <row r="273" customFormat="1" x14ac:dyDescent="0.2"/>
    <row r="274" customFormat="1" x14ac:dyDescent="0.2"/>
    <row r="275" customFormat="1" x14ac:dyDescent="0.2"/>
    <row r="276" customFormat="1" x14ac:dyDescent="0.2"/>
    <row r="277" customFormat="1" x14ac:dyDescent="0.2"/>
    <row r="278" customFormat="1" x14ac:dyDescent="0.2"/>
    <row r="279" customFormat="1" x14ac:dyDescent="0.2"/>
    <row r="280" customFormat="1" x14ac:dyDescent="0.2"/>
    <row r="281" customFormat="1" x14ac:dyDescent="0.2"/>
    <row r="282" customFormat="1" x14ac:dyDescent="0.2"/>
    <row r="283" customFormat="1" x14ac:dyDescent="0.2"/>
    <row r="284" customFormat="1" x14ac:dyDescent="0.2"/>
    <row r="285" customFormat="1" x14ac:dyDescent="0.2"/>
    <row r="286" customFormat="1" x14ac:dyDescent="0.2"/>
    <row r="287" customFormat="1" x14ac:dyDescent="0.2"/>
    <row r="288" customFormat="1" x14ac:dyDescent="0.2"/>
    <row r="289" customFormat="1" x14ac:dyDescent="0.2"/>
    <row r="290" customFormat="1" x14ac:dyDescent="0.2"/>
    <row r="291" customFormat="1" x14ac:dyDescent="0.2"/>
    <row r="292" customFormat="1" x14ac:dyDescent="0.2"/>
    <row r="293" customFormat="1" x14ac:dyDescent="0.2"/>
    <row r="294" customFormat="1" x14ac:dyDescent="0.2"/>
    <row r="295" customFormat="1" x14ac:dyDescent="0.2"/>
    <row r="296" customFormat="1" x14ac:dyDescent="0.2"/>
    <row r="297" customFormat="1" x14ac:dyDescent="0.2"/>
    <row r="298" customFormat="1" x14ac:dyDescent="0.2"/>
    <row r="299" customFormat="1" x14ac:dyDescent="0.2"/>
    <row r="300" customFormat="1" x14ac:dyDescent="0.2"/>
    <row r="301" customFormat="1" x14ac:dyDescent="0.2"/>
    <row r="302" customFormat="1" x14ac:dyDescent="0.2"/>
    <row r="303" customFormat="1" x14ac:dyDescent="0.2"/>
    <row r="304" customFormat="1" x14ac:dyDescent="0.2"/>
    <row r="305" customFormat="1" x14ac:dyDescent="0.2"/>
    <row r="306" customFormat="1" x14ac:dyDescent="0.2"/>
    <row r="307" customFormat="1" x14ac:dyDescent="0.2"/>
    <row r="308" customFormat="1" x14ac:dyDescent="0.2"/>
    <row r="309" customFormat="1" x14ac:dyDescent="0.2"/>
    <row r="310" customFormat="1" x14ac:dyDescent="0.2"/>
    <row r="311" customFormat="1" x14ac:dyDescent="0.2"/>
  </sheetData>
  <phoneticPr fontId="0" type="noConversion"/>
  <dataValidations count="9">
    <dataValidation type="list" allowBlank="1" showInputMessage="1" showErrorMessage="1" sqref="H48:H49 H60:H61 H54:H55" xr:uid="{A2F63028-589F-40A5-8444-2E5B7192CDC3}">
      <formula1>"Yes, No"</formula1>
    </dataValidation>
    <dataValidation type="list" allowBlank="1" showInputMessage="1" showErrorMessage="1" sqref="C7:C36" xr:uid="{4492CEFE-E90E-4CF9-AAEB-61492538FEB5}">
      <formula1>"A,R,C"</formula1>
    </dataValidation>
    <dataValidation type="list" allowBlank="1" showInputMessage="1" showErrorMessage="1" sqref="A41:A43" xr:uid="{204AC4C8-D35D-4DF9-A206-C6587C3E2E61}">
      <formula1>Vehicle_Type</formula1>
    </dataValidation>
    <dataValidation type="list" allowBlank="1" showInputMessage="1" showErrorMessage="1" sqref="A48:A49" xr:uid="{B3862FD5-2177-4890-99FD-8402F6F056B4}">
      <formula1>Air_Type</formula1>
    </dataValidation>
    <dataValidation type="list" allowBlank="1" showInputMessage="1" showErrorMessage="1" prompt="click on arrow for a drop down list" sqref="A54:A55" xr:uid="{3167D347-2CA1-4B58-BDBE-3841876F7EEE}">
      <formula1>Boat_Type</formula1>
    </dataValidation>
    <dataValidation type="list" allowBlank="1" showInputMessage="1" showErrorMessage="1" prompt="click on arrow for a drop down list" sqref="A60:A61" xr:uid="{163A1235-8FC3-4E83-A368-146FE201D8E7}">
      <formula1>Cutter_Type</formula1>
    </dataValidation>
    <dataValidation type="list" allowBlank="1" showInputMessage="1" showErrorMessage="1" prompt="click on arrow for a drop down list" sqref="A66:A68" xr:uid="{9CAF9F98-4959-4CD1-B1DE-4F2B0C11DF21}">
      <formula1>Equip_List</formula1>
    </dataValidation>
    <dataValidation type="list" allowBlank="1" showInputMessage="1" showErrorMessage="1" sqref="E7:E36" xr:uid="{A5F7DFA6-FA0A-4B24-B66B-04FC3EFB62A8}">
      <formula1>Paygrade</formula1>
    </dataValidation>
    <dataValidation type="list" errorStyle="warning" allowBlank="1" showInputMessage="1" showErrorMessage="1" errorTitle="Warning" error="This Position is not part of the standard list Select Yes to continue." sqref="F7:F36" xr:uid="{CE5882A5-FD98-47B5-B161-B74854F6C95A}">
      <formula1>Duty_List</formula1>
    </dataValidation>
  </dataValidations>
  <pageMargins left="0.7" right="0.7" top="0.75" bottom="0.75" header="0.3" footer="0.3"/>
  <pageSetup scale="74" fitToHeight="0" orientation="portrait" r:id="rId1"/>
  <headerFooter alignWithMargins="0"/>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1">
    <pageSetUpPr fitToPage="1"/>
  </sheetPr>
  <dimension ref="A1:R306"/>
  <sheetViews>
    <sheetView showGridLines="0" zoomScaleNormal="100" workbookViewId="0"/>
  </sheetViews>
  <sheetFormatPr defaultColWidth="9.140625" defaultRowHeight="12.75" x14ac:dyDescent="0.2"/>
  <cols>
    <col min="1" max="1" width="24.7109375" style="6" customWidth="1"/>
    <col min="2" max="2" width="15.28515625" style="5" bestFit="1" customWidth="1"/>
    <col min="3" max="3" width="8" style="6" customWidth="1"/>
    <col min="4" max="4" width="16.28515625" style="6" customWidth="1"/>
    <col min="5" max="5" width="8.7109375" style="6" bestFit="1" customWidth="1"/>
    <col min="6" max="6" width="12.7109375" style="6" customWidth="1"/>
    <col min="7" max="7" width="12" style="6" customWidth="1"/>
    <col min="8" max="8" width="12.7109375" style="6" customWidth="1"/>
    <col min="9" max="9" width="12.7109375" style="5" customWidth="1"/>
    <col min="10" max="16384" width="9.140625" style="5"/>
  </cols>
  <sheetData>
    <row r="1" spans="1:10" x14ac:dyDescent="0.2">
      <c r="A1" s="72" t="s">
        <v>119</v>
      </c>
      <c r="B1" s="85" t="str">
        <f>'Daily Summary'!J2</f>
        <v>UCGPXXXXXX</v>
      </c>
      <c r="D1" s="5"/>
      <c r="F1" s="12" t="s">
        <v>259</v>
      </c>
      <c r="G1" s="87" t="str">
        <f>'Daily Summary'!A1</f>
        <v>F/V StillaFloat</v>
      </c>
    </row>
    <row r="2" spans="1:10" x14ac:dyDescent="0.2">
      <c r="A2" s="30"/>
      <c r="B2" s="30"/>
      <c r="C2" s="30"/>
      <c r="D2" s="5"/>
      <c r="E2" s="30"/>
      <c r="F2" s="5"/>
      <c r="G2" s="30"/>
      <c r="H2" s="5"/>
    </row>
    <row r="3" spans="1:10" x14ac:dyDescent="0.2">
      <c r="A3" s="30"/>
      <c r="B3" s="30"/>
      <c r="C3" s="30"/>
      <c r="D3" s="5"/>
      <c r="E3" s="30"/>
      <c r="F3" s="5"/>
      <c r="G3" s="30"/>
      <c r="H3" s="5"/>
    </row>
    <row r="4" spans="1:10" ht="13.5" thickBot="1" x14ac:dyDescent="0.25">
      <c r="A4" s="12" t="s">
        <v>188</v>
      </c>
      <c r="B4" s="86">
        <f>'day17'!B4+1</f>
        <v>45217</v>
      </c>
      <c r="C4" s="30"/>
      <c r="D4" s="44"/>
      <c r="E4" s="44"/>
      <c r="F4" s="12" t="s">
        <v>311</v>
      </c>
      <c r="G4" s="70"/>
      <c r="H4" s="70"/>
      <c r="I4" s="74"/>
    </row>
    <row r="5" spans="1:10" ht="13.5" thickBot="1" x14ac:dyDescent="0.25">
      <c r="A5" s="12"/>
      <c r="B5" s="41"/>
      <c r="C5" s="30"/>
      <c r="D5" s="12"/>
      <c r="E5" s="12"/>
      <c r="F5" s="12"/>
      <c r="G5" s="40"/>
      <c r="H5" s="40"/>
      <c r="I5" s="40"/>
    </row>
    <row r="6" spans="1:10" s="190" customFormat="1" ht="11.25" x14ac:dyDescent="0.2">
      <c r="A6" s="185" t="s">
        <v>190</v>
      </c>
      <c r="B6" s="187" t="s">
        <v>236</v>
      </c>
      <c r="C6" s="187" t="s">
        <v>189</v>
      </c>
      <c r="D6" s="187" t="s">
        <v>191</v>
      </c>
      <c r="E6" s="187" t="s">
        <v>235</v>
      </c>
      <c r="F6" s="187" t="s">
        <v>192</v>
      </c>
      <c r="G6" s="187" t="s">
        <v>233</v>
      </c>
      <c r="H6" s="187" t="s">
        <v>234</v>
      </c>
      <c r="I6" s="264" t="s">
        <v>193</v>
      </c>
      <c r="J6" s="206"/>
    </row>
    <row r="7" spans="1:10" s="190" customFormat="1" ht="11.25" x14ac:dyDescent="0.2">
      <c r="A7" s="309" t="s">
        <v>409</v>
      </c>
      <c r="B7" s="310"/>
      <c r="C7" s="310"/>
      <c r="D7" s="208" t="s">
        <v>258</v>
      </c>
      <c r="E7" s="311" t="s">
        <v>30</v>
      </c>
      <c r="F7" s="210"/>
      <c r="G7" s="312">
        <v>0</v>
      </c>
      <c r="H7" s="313">
        <f>INDEX(Personnel[],MATCH(E7,Paygrade,0),2)</f>
        <v>38</v>
      </c>
      <c r="I7" s="314">
        <f>(G7*H7)</f>
        <v>0</v>
      </c>
    </row>
    <row r="8" spans="1:10" s="190" customFormat="1" ht="11.25" x14ac:dyDescent="0.2">
      <c r="A8" s="309" t="s">
        <v>409</v>
      </c>
      <c r="B8" s="207"/>
      <c r="C8" s="310"/>
      <c r="D8" s="208" t="s">
        <v>258</v>
      </c>
      <c r="E8" s="209" t="s">
        <v>32</v>
      </c>
      <c r="F8" s="210"/>
      <c r="G8" s="210">
        <v>0</v>
      </c>
      <c r="H8" s="313">
        <f>INDEX(Personnel[],MATCH(E8,Paygrade,0),2)</f>
        <v>52</v>
      </c>
      <c r="I8" s="212">
        <f t="shared" ref="I8:I36" si="0">(G8*H8)</f>
        <v>0</v>
      </c>
    </row>
    <row r="9" spans="1:10" s="190" customFormat="1" ht="11.25" x14ac:dyDescent="0.2">
      <c r="A9" s="309" t="s">
        <v>409</v>
      </c>
      <c r="B9" s="207"/>
      <c r="C9" s="310"/>
      <c r="D9" s="208" t="s">
        <v>258</v>
      </c>
      <c r="E9" s="209" t="s">
        <v>34</v>
      </c>
      <c r="F9" s="210"/>
      <c r="G9" s="210">
        <v>0</v>
      </c>
      <c r="H9" s="313">
        <f>INDEX(Personnel[],MATCH(E9,Paygrade,0),2)</f>
        <v>58</v>
      </c>
      <c r="I9" s="212">
        <f t="shared" si="0"/>
        <v>0</v>
      </c>
    </row>
    <row r="10" spans="1:10" s="190" customFormat="1" ht="11.25" x14ac:dyDescent="0.2">
      <c r="A10" s="309" t="s">
        <v>409</v>
      </c>
      <c r="B10" s="207"/>
      <c r="C10" s="310"/>
      <c r="D10" s="208" t="s">
        <v>258</v>
      </c>
      <c r="E10" s="209" t="s">
        <v>36</v>
      </c>
      <c r="F10" s="210"/>
      <c r="G10" s="210">
        <v>0</v>
      </c>
      <c r="H10" s="313">
        <f>INDEX(Personnel[],MATCH(E10,Paygrade,0),2)</f>
        <v>72</v>
      </c>
      <c r="I10" s="212">
        <f t="shared" si="0"/>
        <v>0</v>
      </c>
    </row>
    <row r="11" spans="1:10" s="190" customFormat="1" ht="11.25" x14ac:dyDescent="0.2">
      <c r="A11" s="309" t="s">
        <v>409</v>
      </c>
      <c r="B11" s="207"/>
      <c r="C11" s="310"/>
      <c r="D11" s="208" t="s">
        <v>258</v>
      </c>
      <c r="E11" s="209" t="s">
        <v>38</v>
      </c>
      <c r="F11" s="210"/>
      <c r="G11" s="210">
        <v>0</v>
      </c>
      <c r="H11" s="313">
        <f>INDEX(Personnel[],MATCH(E11,Paygrade,0),2)</f>
        <v>87</v>
      </c>
      <c r="I11" s="212">
        <f t="shared" si="0"/>
        <v>0</v>
      </c>
    </row>
    <row r="12" spans="1:10" s="190" customFormat="1" ht="11.25" x14ac:dyDescent="0.2">
      <c r="A12" s="309" t="s">
        <v>409</v>
      </c>
      <c r="B12" s="207"/>
      <c r="C12" s="310"/>
      <c r="D12" s="208" t="s">
        <v>258</v>
      </c>
      <c r="E12" s="209" t="s">
        <v>40</v>
      </c>
      <c r="F12" s="210"/>
      <c r="G12" s="210">
        <v>0</v>
      </c>
      <c r="H12" s="313">
        <f>INDEX(Personnel[],MATCH(E12,Paygrade,0),2)</f>
        <v>100</v>
      </c>
      <c r="I12" s="212">
        <f t="shared" si="0"/>
        <v>0</v>
      </c>
    </row>
    <row r="13" spans="1:10" s="190" customFormat="1" ht="11.25" x14ac:dyDescent="0.2">
      <c r="A13" s="309" t="s">
        <v>409</v>
      </c>
      <c r="B13" s="207"/>
      <c r="C13" s="310"/>
      <c r="D13" s="208" t="s">
        <v>258</v>
      </c>
      <c r="E13" s="209" t="s">
        <v>41</v>
      </c>
      <c r="F13" s="210"/>
      <c r="G13" s="210">
        <v>0</v>
      </c>
      <c r="H13" s="313">
        <f>INDEX(Personnel[],MATCH(E13,Paygrade,0),2)</f>
        <v>112</v>
      </c>
      <c r="I13" s="212">
        <f t="shared" si="0"/>
        <v>0</v>
      </c>
    </row>
    <row r="14" spans="1:10" s="190" customFormat="1" ht="11.25" x14ac:dyDescent="0.2">
      <c r="A14" s="309" t="s">
        <v>409</v>
      </c>
      <c r="B14" s="207"/>
      <c r="C14" s="310"/>
      <c r="D14" s="208" t="s">
        <v>258</v>
      </c>
      <c r="E14" s="209" t="s">
        <v>42</v>
      </c>
      <c r="F14" s="210"/>
      <c r="G14" s="210">
        <v>0</v>
      </c>
      <c r="H14" s="313">
        <f>INDEX(Personnel[],MATCH(E14,Paygrade,0),2)</f>
        <v>123</v>
      </c>
      <c r="I14" s="212">
        <f t="shared" si="0"/>
        <v>0</v>
      </c>
    </row>
    <row r="15" spans="1:10" s="190" customFormat="1" ht="11.25" x14ac:dyDescent="0.2">
      <c r="A15" s="309" t="s">
        <v>409</v>
      </c>
      <c r="B15" s="207"/>
      <c r="C15" s="310"/>
      <c r="D15" s="208" t="s">
        <v>258</v>
      </c>
      <c r="E15" s="209" t="s">
        <v>43</v>
      </c>
      <c r="F15" s="210"/>
      <c r="G15" s="210">
        <v>0</v>
      </c>
      <c r="H15" s="313">
        <f>INDEX(Personnel[],MATCH(E15,Paygrade,0),2)</f>
        <v>141</v>
      </c>
      <c r="I15" s="212">
        <f t="shared" si="0"/>
        <v>0</v>
      </c>
    </row>
    <row r="16" spans="1:10" s="190" customFormat="1" ht="11.25" x14ac:dyDescent="0.2">
      <c r="A16" s="309" t="s">
        <v>409</v>
      </c>
      <c r="B16" s="207"/>
      <c r="C16" s="310"/>
      <c r="D16" s="208" t="s">
        <v>258</v>
      </c>
      <c r="E16" s="209" t="s">
        <v>44</v>
      </c>
      <c r="F16" s="210"/>
      <c r="G16" s="210">
        <v>0</v>
      </c>
      <c r="H16" s="313">
        <f>INDEX(Personnel[],MATCH(E16,Paygrade,0),2)</f>
        <v>172</v>
      </c>
      <c r="I16" s="212">
        <f t="shared" si="0"/>
        <v>0</v>
      </c>
    </row>
    <row r="17" spans="1:9" s="190" customFormat="1" ht="11.25" x14ac:dyDescent="0.2">
      <c r="A17" s="309" t="s">
        <v>409</v>
      </c>
      <c r="B17" s="207"/>
      <c r="C17" s="310"/>
      <c r="D17" s="208" t="s">
        <v>258</v>
      </c>
      <c r="E17" s="209" t="s">
        <v>9</v>
      </c>
      <c r="F17" s="210"/>
      <c r="G17" s="210">
        <v>0</v>
      </c>
      <c r="H17" s="313">
        <f>INDEX(Personnel[],MATCH(E17,Paygrade,0),2)</f>
        <v>91</v>
      </c>
      <c r="I17" s="212">
        <f t="shared" si="0"/>
        <v>0</v>
      </c>
    </row>
    <row r="18" spans="1:9" s="190" customFormat="1" ht="11.25" x14ac:dyDescent="0.2">
      <c r="A18" s="309" t="s">
        <v>409</v>
      </c>
      <c r="B18" s="207"/>
      <c r="C18" s="310"/>
      <c r="D18" s="208" t="s">
        <v>258</v>
      </c>
      <c r="E18" s="209" t="s">
        <v>10</v>
      </c>
      <c r="F18" s="210"/>
      <c r="G18" s="210">
        <v>0</v>
      </c>
      <c r="H18" s="313">
        <f>INDEX(Personnel[],MATCH(E18,Paygrade,0),2)</f>
        <v>110</v>
      </c>
      <c r="I18" s="212">
        <f t="shared" si="0"/>
        <v>0</v>
      </c>
    </row>
    <row r="19" spans="1:9" s="190" customFormat="1" ht="11.25" x14ac:dyDescent="0.2">
      <c r="A19" s="309" t="s">
        <v>409</v>
      </c>
      <c r="B19" s="207"/>
      <c r="C19" s="310"/>
      <c r="D19" s="208" t="s">
        <v>258</v>
      </c>
      <c r="E19" s="209" t="s">
        <v>12</v>
      </c>
      <c r="F19" s="210"/>
      <c r="G19" s="210">
        <v>0</v>
      </c>
      <c r="H19" s="313">
        <f>INDEX(Personnel[],MATCH(E19,Paygrade,0),2)</f>
        <v>135</v>
      </c>
      <c r="I19" s="212">
        <f t="shared" si="0"/>
        <v>0</v>
      </c>
    </row>
    <row r="20" spans="1:9" s="190" customFormat="1" ht="11.25" x14ac:dyDescent="0.2">
      <c r="A20" s="309" t="s">
        <v>409</v>
      </c>
      <c r="B20" s="207"/>
      <c r="C20" s="310"/>
      <c r="D20" s="208" t="s">
        <v>258</v>
      </c>
      <c r="E20" s="209" t="s">
        <v>14</v>
      </c>
      <c r="F20" s="210"/>
      <c r="G20" s="210">
        <v>0</v>
      </c>
      <c r="H20" s="313">
        <f>INDEX(Personnel[],MATCH(E20,Paygrade,0),2)</f>
        <v>161</v>
      </c>
      <c r="I20" s="212">
        <f t="shared" si="0"/>
        <v>0</v>
      </c>
    </row>
    <row r="21" spans="1:9" s="190" customFormat="1" ht="11.25" x14ac:dyDescent="0.2">
      <c r="A21" s="309" t="s">
        <v>409</v>
      </c>
      <c r="B21" s="207"/>
      <c r="C21" s="310"/>
      <c r="D21" s="208" t="s">
        <v>258</v>
      </c>
      <c r="E21" s="209" t="s">
        <v>15</v>
      </c>
      <c r="F21" s="210"/>
      <c r="G21" s="210">
        <v>0</v>
      </c>
      <c r="H21" s="313">
        <f>INDEX(Personnel[],MATCH(E21,Paygrade,0),2)</f>
        <v>179</v>
      </c>
      <c r="I21" s="212">
        <f t="shared" si="0"/>
        <v>0</v>
      </c>
    </row>
    <row r="22" spans="1:9" s="190" customFormat="1" ht="11.25" x14ac:dyDescent="0.2">
      <c r="A22" s="309" t="s">
        <v>409</v>
      </c>
      <c r="B22" s="207"/>
      <c r="C22" s="310"/>
      <c r="D22" s="208" t="s">
        <v>258</v>
      </c>
      <c r="E22" s="209" t="s">
        <v>16</v>
      </c>
      <c r="F22" s="210"/>
      <c r="G22" s="210">
        <v>0</v>
      </c>
      <c r="H22" s="313">
        <f>INDEX(Personnel[],MATCH(E22,Paygrade,0),2)</f>
        <v>208</v>
      </c>
      <c r="I22" s="212">
        <f t="shared" si="0"/>
        <v>0</v>
      </c>
    </row>
    <row r="23" spans="1:9" s="190" customFormat="1" ht="11.25" x14ac:dyDescent="0.2">
      <c r="A23" s="309" t="s">
        <v>409</v>
      </c>
      <c r="B23" s="207"/>
      <c r="C23" s="310"/>
      <c r="D23" s="208" t="s">
        <v>258</v>
      </c>
      <c r="E23" s="209" t="s">
        <v>17</v>
      </c>
      <c r="F23" s="210"/>
      <c r="G23" s="210">
        <v>0</v>
      </c>
      <c r="H23" s="313">
        <f>INDEX(Personnel[],MATCH(E23,Paygrade,0),2)</f>
        <v>221</v>
      </c>
      <c r="I23" s="212">
        <f t="shared" si="0"/>
        <v>0</v>
      </c>
    </row>
    <row r="24" spans="1:9" s="190" customFormat="1" ht="11.25" x14ac:dyDescent="0.2">
      <c r="A24" s="309" t="s">
        <v>409</v>
      </c>
      <c r="B24" s="207"/>
      <c r="C24" s="310"/>
      <c r="D24" s="208" t="s">
        <v>258</v>
      </c>
      <c r="E24" s="209" t="s">
        <v>18</v>
      </c>
      <c r="F24" s="210"/>
      <c r="G24" s="210">
        <v>0</v>
      </c>
      <c r="H24" s="313">
        <f>INDEX(Personnel[],MATCH(E24,Paygrade,0),2)</f>
        <v>242</v>
      </c>
      <c r="I24" s="212">
        <f t="shared" si="0"/>
        <v>0</v>
      </c>
    </row>
    <row r="25" spans="1:9" s="190" customFormat="1" ht="11.25" x14ac:dyDescent="0.2">
      <c r="A25" s="309" t="s">
        <v>409</v>
      </c>
      <c r="B25" s="207"/>
      <c r="C25" s="310"/>
      <c r="D25" s="208" t="s">
        <v>258</v>
      </c>
      <c r="E25" s="209" t="s">
        <v>19</v>
      </c>
      <c r="F25" s="210"/>
      <c r="G25" s="210">
        <v>0</v>
      </c>
      <c r="H25" s="313">
        <f>INDEX(Personnel[],MATCH(E25,Paygrade,0),2)</f>
        <v>265</v>
      </c>
      <c r="I25" s="212">
        <f t="shared" si="0"/>
        <v>0</v>
      </c>
    </row>
    <row r="26" spans="1:9" s="190" customFormat="1" ht="11.25" x14ac:dyDescent="0.2">
      <c r="A26" s="309" t="s">
        <v>409</v>
      </c>
      <c r="B26" s="207"/>
      <c r="C26" s="310"/>
      <c r="D26" s="208" t="s">
        <v>258</v>
      </c>
      <c r="E26" s="209" t="s">
        <v>21</v>
      </c>
      <c r="F26" s="210"/>
      <c r="G26" s="210">
        <v>0</v>
      </c>
      <c r="H26" s="313">
        <f>INDEX(Personnel[],MATCH(E26,Paygrade,0),2)</f>
        <v>263</v>
      </c>
      <c r="I26" s="212">
        <f t="shared" si="0"/>
        <v>0</v>
      </c>
    </row>
    <row r="27" spans="1:9" s="190" customFormat="1" ht="11.25" x14ac:dyDescent="0.2">
      <c r="A27" s="309" t="s">
        <v>409</v>
      </c>
      <c r="B27" s="207"/>
      <c r="C27" s="310"/>
      <c r="D27" s="208" t="s">
        <v>258</v>
      </c>
      <c r="E27" s="209" t="s">
        <v>29</v>
      </c>
      <c r="F27" s="210"/>
      <c r="G27" s="210">
        <v>0</v>
      </c>
      <c r="H27" s="313">
        <f>INDEX(Personnel[],MATCH(E27,Paygrade,0),2)</f>
        <v>122</v>
      </c>
      <c r="I27" s="212">
        <f t="shared" si="0"/>
        <v>0</v>
      </c>
    </row>
    <row r="28" spans="1:9" s="190" customFormat="1" ht="11.25" x14ac:dyDescent="0.2">
      <c r="A28" s="309" t="s">
        <v>409</v>
      </c>
      <c r="B28" s="207"/>
      <c r="C28" s="310"/>
      <c r="D28" s="208" t="s">
        <v>258</v>
      </c>
      <c r="E28" s="209" t="s">
        <v>27</v>
      </c>
      <c r="F28" s="210"/>
      <c r="G28" s="210">
        <v>0</v>
      </c>
      <c r="H28" s="313">
        <f>INDEX(Personnel[],MATCH(E28,Paygrade,0),2)</f>
        <v>136</v>
      </c>
      <c r="I28" s="212">
        <f t="shared" si="0"/>
        <v>0</v>
      </c>
    </row>
    <row r="29" spans="1:9" s="190" customFormat="1" ht="11.25" x14ac:dyDescent="0.2">
      <c r="A29" s="309" t="s">
        <v>409</v>
      </c>
      <c r="B29" s="207"/>
      <c r="C29" s="310"/>
      <c r="D29" s="208" t="s">
        <v>258</v>
      </c>
      <c r="E29" s="209" t="s">
        <v>25</v>
      </c>
      <c r="F29" s="210"/>
      <c r="G29" s="210">
        <v>0</v>
      </c>
      <c r="H29" s="313">
        <f>INDEX(Personnel[],MATCH(E29,Paygrade,0),2)</f>
        <v>154</v>
      </c>
      <c r="I29" s="212">
        <f t="shared" si="0"/>
        <v>0</v>
      </c>
    </row>
    <row r="30" spans="1:9" s="190" customFormat="1" ht="11.25" x14ac:dyDescent="0.2">
      <c r="A30" s="309" t="s">
        <v>409</v>
      </c>
      <c r="B30" s="207"/>
      <c r="C30" s="310"/>
      <c r="D30" s="208" t="s">
        <v>258</v>
      </c>
      <c r="E30" s="209" t="s">
        <v>45</v>
      </c>
      <c r="F30" s="210"/>
      <c r="G30" s="210">
        <v>0</v>
      </c>
      <c r="H30" s="313">
        <f>INDEX(Personnel[],MATCH(E30,Paygrade,0),2)</f>
        <v>35</v>
      </c>
      <c r="I30" s="212">
        <f t="shared" si="0"/>
        <v>0</v>
      </c>
    </row>
    <row r="31" spans="1:9" s="190" customFormat="1" ht="11.25" x14ac:dyDescent="0.2">
      <c r="A31" s="309" t="s">
        <v>409</v>
      </c>
      <c r="B31" s="207"/>
      <c r="C31" s="310"/>
      <c r="D31" s="208" t="s">
        <v>258</v>
      </c>
      <c r="E31" s="209" t="s">
        <v>46</v>
      </c>
      <c r="F31" s="210"/>
      <c r="G31" s="210">
        <v>0</v>
      </c>
      <c r="H31" s="313">
        <f>INDEX(Personnel[],MATCH(E31,Paygrade,0),2)</f>
        <v>38</v>
      </c>
      <c r="I31" s="212">
        <f t="shared" si="0"/>
        <v>0</v>
      </c>
    </row>
    <row r="32" spans="1:9" s="190" customFormat="1" ht="11.25" x14ac:dyDescent="0.2">
      <c r="A32" s="309" t="s">
        <v>409</v>
      </c>
      <c r="B32" s="207"/>
      <c r="C32" s="310"/>
      <c r="D32" s="208" t="s">
        <v>258</v>
      </c>
      <c r="E32" s="209" t="s">
        <v>47</v>
      </c>
      <c r="F32" s="210"/>
      <c r="G32" s="210">
        <v>0</v>
      </c>
      <c r="H32" s="313">
        <f>INDEX(Personnel[],MATCH(E32,Paygrade,0),2)</f>
        <v>44</v>
      </c>
      <c r="I32" s="212">
        <f t="shared" si="0"/>
        <v>0</v>
      </c>
    </row>
    <row r="33" spans="1:18" s="190" customFormat="1" ht="11.25" x14ac:dyDescent="0.2">
      <c r="A33" s="309" t="s">
        <v>409</v>
      </c>
      <c r="B33" s="207"/>
      <c r="C33" s="310"/>
      <c r="D33" s="208" t="s">
        <v>258</v>
      </c>
      <c r="E33" s="209" t="s">
        <v>48</v>
      </c>
      <c r="F33" s="210"/>
      <c r="G33" s="210">
        <v>0</v>
      </c>
      <c r="H33" s="313">
        <f>INDEX(Personnel[],MATCH(E33,Paygrade,0),2)</f>
        <v>47</v>
      </c>
      <c r="I33" s="212">
        <f t="shared" si="0"/>
        <v>0</v>
      </c>
    </row>
    <row r="34" spans="1:18" s="190" customFormat="1" ht="11.25" x14ac:dyDescent="0.2">
      <c r="A34" s="309" t="s">
        <v>409</v>
      </c>
      <c r="B34" s="207"/>
      <c r="C34" s="310"/>
      <c r="D34" s="208" t="s">
        <v>258</v>
      </c>
      <c r="E34" s="209" t="s">
        <v>49</v>
      </c>
      <c r="F34" s="210"/>
      <c r="G34" s="210">
        <v>0</v>
      </c>
      <c r="H34" s="313">
        <f>INDEX(Personnel[],MATCH(E34,Paygrade,0),2)</f>
        <v>53</v>
      </c>
      <c r="I34" s="212">
        <f t="shared" si="0"/>
        <v>0</v>
      </c>
    </row>
    <row r="35" spans="1:18" s="190" customFormat="1" ht="11.25" x14ac:dyDescent="0.2">
      <c r="A35" s="309" t="s">
        <v>409</v>
      </c>
      <c r="B35" s="207"/>
      <c r="C35" s="310"/>
      <c r="D35" s="208" t="s">
        <v>258</v>
      </c>
      <c r="E35" s="209" t="s">
        <v>50</v>
      </c>
      <c r="F35" s="210"/>
      <c r="G35" s="210">
        <v>0</v>
      </c>
      <c r="H35" s="313">
        <f>INDEX(Personnel[],MATCH(E35,Paygrade,0),2)</f>
        <v>61</v>
      </c>
      <c r="I35" s="212">
        <f t="shared" si="0"/>
        <v>0</v>
      </c>
    </row>
    <row r="36" spans="1:18" s="190" customFormat="1" ht="11.25" x14ac:dyDescent="0.2">
      <c r="A36" s="309" t="s">
        <v>409</v>
      </c>
      <c r="B36" s="207"/>
      <c r="C36" s="310"/>
      <c r="D36" s="208" t="s">
        <v>258</v>
      </c>
      <c r="E36" s="209" t="s">
        <v>51</v>
      </c>
      <c r="F36" s="210"/>
      <c r="G36" s="210">
        <v>0</v>
      </c>
      <c r="H36" s="313">
        <f>INDEX(Personnel[],MATCH(E36,Paygrade,0),2)</f>
        <v>62</v>
      </c>
      <c r="I36" s="212">
        <f t="shared" si="0"/>
        <v>0</v>
      </c>
    </row>
    <row r="37" spans="1:18" s="190" customFormat="1" ht="12" thickBot="1" x14ac:dyDescent="0.25">
      <c r="A37" s="213"/>
      <c r="B37" s="214"/>
      <c r="C37" s="214"/>
      <c r="D37" s="215"/>
      <c r="E37" s="216"/>
      <c r="F37" s="216"/>
      <c r="G37" s="217"/>
      <c r="H37" s="218"/>
      <c r="I37" s="219"/>
    </row>
    <row r="38" spans="1:18" s="190" customFormat="1" ht="12" thickBot="1" x14ac:dyDescent="0.25">
      <c r="A38" s="220"/>
      <c r="B38" s="220"/>
      <c r="C38" s="221" t="s">
        <v>194</v>
      </c>
      <c r="D38" s="222"/>
      <c r="E38" s="222"/>
      <c r="F38" s="222"/>
      <c r="G38" s="223"/>
      <c r="H38" s="224"/>
      <c r="I38" s="225">
        <f>SUM(I7:I36)</f>
        <v>0</v>
      </c>
    </row>
    <row r="39" spans="1:18" s="190" customFormat="1" ht="12" thickBot="1" x14ac:dyDescent="0.25">
      <c r="A39" s="220"/>
      <c r="B39" s="220"/>
      <c r="C39" s="226"/>
      <c r="D39" s="226"/>
      <c r="E39" s="226"/>
      <c r="F39" s="226"/>
      <c r="G39" s="227"/>
      <c r="I39" s="227"/>
    </row>
    <row r="40" spans="1:18" s="190" customFormat="1" ht="11.25" x14ac:dyDescent="0.2">
      <c r="A40" s="185" t="s">
        <v>211</v>
      </c>
      <c r="B40" s="187" t="s">
        <v>303</v>
      </c>
      <c r="C40" s="187" t="s">
        <v>241</v>
      </c>
      <c r="D40" s="187" t="s">
        <v>239</v>
      </c>
      <c r="E40" s="187" t="s">
        <v>240</v>
      </c>
      <c r="F40" s="187" t="s">
        <v>320</v>
      </c>
      <c r="G40" s="193" t="s">
        <v>141</v>
      </c>
    </row>
    <row r="41" spans="1:18" s="190" customFormat="1" x14ac:dyDescent="0.2">
      <c r="A41" s="228" t="s">
        <v>244</v>
      </c>
      <c r="B41" s="229"/>
      <c r="C41" s="230">
        <v>0</v>
      </c>
      <c r="D41" s="336">
        <f>INDEX(Vehicle[],MATCH(A41,Vehicle_Type,0),3)</f>
        <v>9.84</v>
      </c>
      <c r="E41" s="230">
        <v>0</v>
      </c>
      <c r="F41" s="337">
        <f>INDEX(Vehicle[],MATCH(A41,Vehicle_Type,0),2)</f>
        <v>0.16</v>
      </c>
      <c r="G41" s="231">
        <f>C41*D41+E41*F41</f>
        <v>0</v>
      </c>
      <c r="M41"/>
      <c r="N41"/>
      <c r="O41"/>
      <c r="P41"/>
      <c r="Q41"/>
      <c r="R41"/>
    </row>
    <row r="42" spans="1:18" s="190" customFormat="1" x14ac:dyDescent="0.2">
      <c r="A42" s="228" t="s">
        <v>242</v>
      </c>
      <c r="B42" s="229"/>
      <c r="C42" s="230">
        <v>0</v>
      </c>
      <c r="D42" s="336">
        <f>INDEX(Vehicle[],MATCH(A42,Vehicle_Type,0),3)</f>
        <v>9.16</v>
      </c>
      <c r="E42" s="230">
        <v>0</v>
      </c>
      <c r="F42" s="337">
        <f>INDEX(Vehicle[],MATCH(A42,Vehicle_Type,0),2)</f>
        <v>0.13</v>
      </c>
      <c r="G42" s="231">
        <f t="shared" ref="G42:G43" si="1">C42*D42+E42*F42</f>
        <v>0</v>
      </c>
      <c r="M42"/>
      <c r="N42"/>
      <c r="O42"/>
      <c r="P42"/>
      <c r="Q42"/>
      <c r="R42"/>
    </row>
    <row r="43" spans="1:18" s="190" customFormat="1" x14ac:dyDescent="0.2">
      <c r="A43" s="228" t="s">
        <v>243</v>
      </c>
      <c r="B43" s="229"/>
      <c r="C43" s="230">
        <v>0</v>
      </c>
      <c r="D43" s="336">
        <f>INDEX(Vehicle[],MATCH(A43,Vehicle_Type,0),3)</f>
        <v>7.35</v>
      </c>
      <c r="E43" s="230">
        <v>0</v>
      </c>
      <c r="F43" s="337">
        <f>INDEX(Vehicle[],MATCH(A43,Vehicle_Type,0),2)</f>
        <v>0.12</v>
      </c>
      <c r="G43" s="231">
        <f t="shared" si="1"/>
        <v>0</v>
      </c>
      <c r="M43"/>
      <c r="N43"/>
      <c r="O43"/>
      <c r="P43"/>
      <c r="Q43"/>
      <c r="R43"/>
    </row>
    <row r="44" spans="1:18" s="190" customFormat="1" ht="13.5" thickBot="1" x14ac:dyDescent="0.25">
      <c r="C44" s="194"/>
      <c r="G44" s="232"/>
      <c r="M44"/>
      <c r="N44"/>
      <c r="O44"/>
      <c r="P44"/>
      <c r="Q44"/>
      <c r="R44"/>
    </row>
    <row r="45" spans="1:18" s="190" customFormat="1" ht="13.5" thickBot="1" x14ac:dyDescent="0.25">
      <c r="C45" s="221" t="s">
        <v>212</v>
      </c>
      <c r="D45" s="222"/>
      <c r="E45" s="222"/>
      <c r="F45" s="233"/>
      <c r="G45" s="234">
        <f>SUM(G41:G43)</f>
        <v>0</v>
      </c>
      <c r="H45" s="235"/>
      <c r="K45" s="191"/>
      <c r="L45" s="191"/>
      <c r="M45"/>
      <c r="N45"/>
      <c r="O45"/>
      <c r="P45"/>
      <c r="Q45"/>
      <c r="R45"/>
    </row>
    <row r="46" spans="1:18" s="190" customFormat="1" ht="13.5" thickBot="1" x14ac:dyDescent="0.25">
      <c r="C46" s="236"/>
      <c r="D46" s="236"/>
      <c r="E46" s="236"/>
      <c r="F46" s="236"/>
      <c r="G46" s="237"/>
      <c r="H46" s="238"/>
      <c r="L46" s="191"/>
      <c r="M46"/>
      <c r="N46"/>
      <c r="O46"/>
      <c r="P46"/>
      <c r="Q46"/>
      <c r="R46"/>
    </row>
    <row r="47" spans="1:18" s="190" customFormat="1" x14ac:dyDescent="0.2">
      <c r="A47" s="185" t="s">
        <v>200</v>
      </c>
      <c r="B47" s="187"/>
      <c r="C47" s="92" t="s">
        <v>201</v>
      </c>
      <c r="D47" s="187" t="s">
        <v>238</v>
      </c>
      <c r="E47" s="187" t="s">
        <v>233</v>
      </c>
      <c r="F47" s="187" t="s">
        <v>234</v>
      </c>
      <c r="G47" s="188" t="s">
        <v>141</v>
      </c>
      <c r="H47" s="189" t="s">
        <v>305</v>
      </c>
      <c r="I47" s="192"/>
      <c r="L47" s="191"/>
      <c r="M47"/>
      <c r="N47"/>
      <c r="O47"/>
      <c r="P47"/>
      <c r="Q47"/>
      <c r="R47"/>
    </row>
    <row r="48" spans="1:18" s="190" customFormat="1" x14ac:dyDescent="0.2">
      <c r="A48" s="239" t="s">
        <v>364</v>
      </c>
      <c r="B48" s="240"/>
      <c r="C48" s="89"/>
      <c r="D48" s="241" t="s">
        <v>8</v>
      </c>
      <c r="E48" s="210">
        <v>0</v>
      </c>
      <c r="F48" s="211">
        <f>INDEX(ADMIN!$A$7:$C$13,MATCH(A48,Air_Type,0),2)</f>
        <v>21111</v>
      </c>
      <c r="G48" s="242">
        <f>E48*F48</f>
        <v>0</v>
      </c>
      <c r="H48" s="243"/>
      <c r="I48" s="244"/>
      <c r="L48" s="191"/>
      <c r="M48"/>
      <c r="N48"/>
      <c r="O48"/>
      <c r="P48"/>
      <c r="Q48"/>
      <c r="R48"/>
    </row>
    <row r="49" spans="1:18" s="190" customFormat="1" x14ac:dyDescent="0.2">
      <c r="A49" s="239" t="s">
        <v>386</v>
      </c>
      <c r="B49" s="245"/>
      <c r="C49" s="89"/>
      <c r="D49" s="246" t="s">
        <v>8</v>
      </c>
      <c r="E49" s="210">
        <v>0</v>
      </c>
      <c r="F49" s="211">
        <f>INDEX(ADMIN!$A$7:$C$13,MATCH(A49,Air_Type,0),2)</f>
        <v>20921</v>
      </c>
      <c r="G49" s="247">
        <f>E49*F49</f>
        <v>0</v>
      </c>
      <c r="H49" s="243"/>
      <c r="I49" s="244"/>
      <c r="L49" s="191"/>
      <c r="M49"/>
      <c r="N49"/>
      <c r="O49"/>
      <c r="P49"/>
      <c r="Q49"/>
      <c r="R49"/>
    </row>
    <row r="50" spans="1:18" s="190" customFormat="1" ht="13.5" thickBot="1" x14ac:dyDescent="0.25">
      <c r="B50" s="245"/>
      <c r="C50" s="194"/>
      <c r="D50" s="248"/>
      <c r="G50" s="232"/>
      <c r="L50" s="191"/>
      <c r="M50"/>
      <c r="N50"/>
      <c r="O50"/>
      <c r="P50"/>
      <c r="Q50"/>
      <c r="R50"/>
    </row>
    <row r="51" spans="1:18" s="190" customFormat="1" ht="13.5" thickBot="1" x14ac:dyDescent="0.25">
      <c r="C51" s="221" t="s">
        <v>202</v>
      </c>
      <c r="D51" s="222"/>
      <c r="E51" s="222"/>
      <c r="F51" s="222"/>
      <c r="G51" s="234">
        <f>SUM(G48:G49)</f>
        <v>0</v>
      </c>
      <c r="H51" s="249"/>
      <c r="L51" s="191"/>
      <c r="M51"/>
      <c r="N51"/>
      <c r="O51"/>
      <c r="P51"/>
      <c r="Q51"/>
      <c r="R51"/>
    </row>
    <row r="52" spans="1:18" s="190" customFormat="1" ht="13.5" thickBot="1" x14ac:dyDescent="0.25">
      <c r="L52" s="191"/>
      <c r="M52"/>
      <c r="N52"/>
      <c r="O52"/>
      <c r="P52"/>
      <c r="Q52"/>
      <c r="R52"/>
    </row>
    <row r="53" spans="1:18" s="190" customFormat="1" x14ac:dyDescent="0.2">
      <c r="A53" s="185" t="s">
        <v>195</v>
      </c>
      <c r="B53" s="186"/>
      <c r="C53" s="88" t="s">
        <v>196</v>
      </c>
      <c r="D53" s="187" t="s">
        <v>238</v>
      </c>
      <c r="E53" s="187" t="s">
        <v>233</v>
      </c>
      <c r="F53" s="187" t="s">
        <v>234</v>
      </c>
      <c r="G53" s="188" t="s">
        <v>141</v>
      </c>
      <c r="H53" s="189" t="s">
        <v>305</v>
      </c>
      <c r="L53" s="191"/>
      <c r="M53" s="191"/>
      <c r="N53" s="191"/>
      <c r="O53" s="191"/>
      <c r="P53" s="191"/>
    </row>
    <row r="54" spans="1:18" s="190" customFormat="1" x14ac:dyDescent="0.2">
      <c r="A54" s="239" t="s">
        <v>362</v>
      </c>
      <c r="B54" s="240"/>
      <c r="C54" s="90"/>
      <c r="D54" s="241" t="str">
        <f>INDEX(Boats[],MATCH(A54,Boat_Type,0),3)</f>
        <v>HOURLY</v>
      </c>
      <c r="E54" s="210">
        <v>0</v>
      </c>
      <c r="F54" s="250">
        <f>INDEX(Boats[],MATCH(A54,Boat_Type,0),2)</f>
        <v>1511</v>
      </c>
      <c r="G54" s="242">
        <f>E54*F54</f>
        <v>0</v>
      </c>
      <c r="H54" s="243"/>
      <c r="L54" s="191"/>
      <c r="M54" s="191"/>
      <c r="N54" s="191"/>
      <c r="O54" s="191"/>
      <c r="P54" s="191"/>
    </row>
    <row r="55" spans="1:18" s="190" customFormat="1" x14ac:dyDescent="0.2">
      <c r="A55" s="239" t="s">
        <v>360</v>
      </c>
      <c r="B55" s="245"/>
      <c r="C55" s="91"/>
      <c r="D55" s="241" t="str">
        <f>INDEX(Boats[],MATCH(A55,Boat_Type,0),3)</f>
        <v>HOURLY</v>
      </c>
      <c r="E55" s="251">
        <v>0</v>
      </c>
      <c r="F55" s="250">
        <f>INDEX(Boats[],MATCH(A55,Boat_Type,0),2)</f>
        <v>3429</v>
      </c>
      <c r="G55" s="242">
        <f>E55*F55</f>
        <v>0</v>
      </c>
      <c r="H55" s="252"/>
      <c r="L55" s="191"/>
      <c r="M55" s="191"/>
      <c r="N55" s="191"/>
      <c r="O55" s="191"/>
      <c r="P55" s="191"/>
    </row>
    <row r="56" spans="1:18" s="190" customFormat="1" ht="13.5" thickBot="1" x14ac:dyDescent="0.25">
      <c r="A56" s="245"/>
      <c r="B56" s="245"/>
      <c r="C56" s="253"/>
      <c r="D56" s="248"/>
      <c r="E56" s="248"/>
      <c r="G56" s="254"/>
      <c r="H56" s="255"/>
      <c r="L56" s="191"/>
      <c r="M56" s="191"/>
      <c r="N56" s="191"/>
      <c r="O56" s="191"/>
      <c r="P56" s="191"/>
    </row>
    <row r="57" spans="1:18" s="190" customFormat="1" ht="12" thickBot="1" x14ac:dyDescent="0.25">
      <c r="C57" s="221" t="s">
        <v>197</v>
      </c>
      <c r="D57" s="222"/>
      <c r="E57" s="222"/>
      <c r="F57" s="222"/>
      <c r="G57" s="234">
        <f>SUM(G54:G55)</f>
        <v>0</v>
      </c>
    </row>
    <row r="58" spans="1:18" s="190" customFormat="1" ht="12" thickBot="1" x14ac:dyDescent="0.25">
      <c r="G58" s="256"/>
    </row>
    <row r="59" spans="1:18" s="190" customFormat="1" ht="11.25" x14ac:dyDescent="0.2">
      <c r="A59" s="185" t="s">
        <v>198</v>
      </c>
      <c r="B59" s="187"/>
      <c r="C59" s="92" t="s">
        <v>304</v>
      </c>
      <c r="D59" s="187" t="s">
        <v>238</v>
      </c>
      <c r="E59" s="187" t="s">
        <v>233</v>
      </c>
      <c r="F59" s="187" t="s">
        <v>234</v>
      </c>
      <c r="G59" s="188" t="s">
        <v>141</v>
      </c>
      <c r="H59" s="189" t="s">
        <v>305</v>
      </c>
    </row>
    <row r="60" spans="1:18" s="190" customFormat="1" ht="11.25" x14ac:dyDescent="0.2">
      <c r="A60" s="239" t="s">
        <v>336</v>
      </c>
      <c r="B60" s="240"/>
      <c r="C60" s="90"/>
      <c r="D60" s="241" t="str">
        <f>INDEX(Cutters[],MATCH(A60,Cutter_Type,0),3)</f>
        <v>HOURLY</v>
      </c>
      <c r="E60" s="210">
        <v>0</v>
      </c>
      <c r="F60" s="250">
        <f>INDEX(Cutters[],MATCH(A60,Cutter_Type,0),2)</f>
        <v>32876</v>
      </c>
      <c r="G60" s="242">
        <f>E60*F60</f>
        <v>0</v>
      </c>
      <c r="H60" s="243"/>
    </row>
    <row r="61" spans="1:18" s="190" customFormat="1" ht="11.25" x14ac:dyDescent="0.2">
      <c r="A61" s="239" t="s">
        <v>347</v>
      </c>
      <c r="B61" s="240"/>
      <c r="C61" s="91"/>
      <c r="D61" s="241" t="str">
        <f>INDEX(Cutters[],MATCH(A61,Cutter_Type,0),3)</f>
        <v>HOURLY</v>
      </c>
      <c r="E61" s="210">
        <v>0</v>
      </c>
      <c r="F61" s="250">
        <f>INDEX(Cutters[],MATCH(A61,Cutter_Type,0),2)</f>
        <v>7787</v>
      </c>
      <c r="G61" s="242">
        <f>E61*F61</f>
        <v>0</v>
      </c>
      <c r="H61" s="252"/>
    </row>
    <row r="62" spans="1:18" s="190" customFormat="1" ht="12" thickBot="1" x14ac:dyDescent="0.25">
      <c r="A62" s="245"/>
      <c r="C62" s="253"/>
      <c r="G62" s="254"/>
      <c r="H62" s="245"/>
    </row>
    <row r="63" spans="1:18" s="190" customFormat="1" ht="12" thickBot="1" x14ac:dyDescent="0.25">
      <c r="C63" s="221" t="s">
        <v>199</v>
      </c>
      <c r="D63" s="222"/>
      <c r="E63" s="222"/>
      <c r="F63" s="222"/>
      <c r="G63" s="234">
        <f>SUM(G60:G61)</f>
        <v>0</v>
      </c>
    </row>
    <row r="64" spans="1:18" s="190" customFormat="1" ht="12" thickBot="1" x14ac:dyDescent="0.25">
      <c r="F64" s="320"/>
    </row>
    <row r="65" spans="1:9" s="190" customFormat="1" ht="11.25" x14ac:dyDescent="0.2">
      <c r="A65" s="185" t="s">
        <v>203</v>
      </c>
      <c r="B65" s="186"/>
      <c r="C65" s="186"/>
      <c r="D65" s="187" t="s">
        <v>238</v>
      </c>
      <c r="E65" s="187" t="s">
        <v>233</v>
      </c>
      <c r="F65" s="319" t="s">
        <v>234</v>
      </c>
      <c r="G65" s="193" t="s">
        <v>141</v>
      </c>
      <c r="H65" s="194"/>
      <c r="I65" s="192"/>
    </row>
    <row r="66" spans="1:9" s="190" customFormat="1" ht="11.25" x14ac:dyDescent="0.2">
      <c r="A66" s="239" t="s">
        <v>115</v>
      </c>
      <c r="B66" s="240"/>
      <c r="C66" s="240"/>
      <c r="D66" s="241" t="str">
        <f>INDEX(Equipment[],MATCH(A66,Equip_List,0),3)</f>
        <v>HOURLY</v>
      </c>
      <c r="E66" s="210">
        <v>0</v>
      </c>
      <c r="F66" s="250">
        <f>INDEX(Equipment[],MATCH(A66,Equip_List,0),2)</f>
        <v>15</v>
      </c>
      <c r="G66" s="231">
        <f>E66*F66</f>
        <v>0</v>
      </c>
      <c r="H66" s="217"/>
      <c r="I66" s="244"/>
    </row>
    <row r="67" spans="1:9" s="190" customFormat="1" ht="11.25" x14ac:dyDescent="0.2">
      <c r="A67" s="239" t="s">
        <v>105</v>
      </c>
      <c r="B67" s="240"/>
      <c r="C67" s="240"/>
      <c r="D67" s="241" t="str">
        <f>INDEX(Equipment[],MATCH(A67,Equip_List,0),3)</f>
        <v>HOURLY</v>
      </c>
      <c r="E67" s="210">
        <v>0</v>
      </c>
      <c r="F67" s="250">
        <f>INDEX(Equipment[],MATCH(A67,Equip_List,0),2)</f>
        <v>13</v>
      </c>
      <c r="G67" s="231">
        <f>E67*F67</f>
        <v>0</v>
      </c>
      <c r="H67" s="217"/>
      <c r="I67" s="244"/>
    </row>
    <row r="68" spans="1:9" s="190" customFormat="1" ht="11.25" x14ac:dyDescent="0.2">
      <c r="A68" s="239" t="s">
        <v>80</v>
      </c>
      <c r="B68" s="240"/>
      <c r="C68" s="245"/>
      <c r="D68" s="241" t="str">
        <f>INDEX(Equipment[],MATCH(A68,Equip_List,0),3)</f>
        <v>HOURLY</v>
      </c>
      <c r="E68" s="210">
        <v>0</v>
      </c>
      <c r="F68" s="250">
        <f>INDEX(Equipment[],MATCH(A68,Equip_List,0),2)</f>
        <v>296</v>
      </c>
      <c r="G68" s="231">
        <f>E68*F68</f>
        <v>0</v>
      </c>
      <c r="H68" s="217"/>
      <c r="I68" s="244"/>
    </row>
    <row r="69" spans="1:9" s="190" customFormat="1" ht="12" thickBot="1" x14ac:dyDescent="0.25">
      <c r="A69" s="245"/>
      <c r="C69" s="253"/>
      <c r="G69" s="254"/>
    </row>
    <row r="70" spans="1:9" s="190" customFormat="1" ht="12" thickBot="1" x14ac:dyDescent="0.25">
      <c r="C70" s="221" t="s">
        <v>204</v>
      </c>
      <c r="D70" s="222"/>
      <c r="E70" s="222"/>
      <c r="F70" s="222"/>
      <c r="G70" s="234">
        <f>SUM(G66:G68)</f>
        <v>0</v>
      </c>
      <c r="H70" s="249"/>
    </row>
    <row r="71" spans="1:9" s="190" customFormat="1" ht="12" thickBot="1" x14ac:dyDescent="0.25">
      <c r="C71" s="226"/>
      <c r="D71" s="226"/>
      <c r="E71" s="226"/>
      <c r="F71" s="249"/>
      <c r="G71" s="249"/>
    </row>
    <row r="72" spans="1:9" s="190" customFormat="1" ht="11.25" x14ac:dyDescent="0.2">
      <c r="A72" s="185" t="s">
        <v>205</v>
      </c>
      <c r="B72" s="186"/>
      <c r="C72" s="257" t="s">
        <v>206</v>
      </c>
      <c r="D72" s="258"/>
      <c r="E72" s="186"/>
      <c r="F72" s="187" t="s">
        <v>207</v>
      </c>
      <c r="G72" s="193" t="s">
        <v>208</v>
      </c>
    </row>
    <row r="73" spans="1:9" s="190" customFormat="1" ht="11.25" x14ac:dyDescent="0.2">
      <c r="A73" s="239" t="s">
        <v>209</v>
      </c>
      <c r="B73" s="259"/>
      <c r="C73" s="260"/>
      <c r="D73" s="261"/>
      <c r="E73" s="262"/>
      <c r="F73" s="430"/>
      <c r="G73" s="263"/>
    </row>
    <row r="74" spans="1:9" s="190" customFormat="1" ht="12" thickBot="1" x14ac:dyDescent="0.25">
      <c r="C74" s="248"/>
      <c r="G74" s="256"/>
    </row>
    <row r="75" spans="1:9" s="190" customFormat="1" ht="12" thickBot="1" x14ac:dyDescent="0.25">
      <c r="C75" s="221" t="s">
        <v>210</v>
      </c>
      <c r="D75" s="222"/>
      <c r="E75" s="222"/>
      <c r="F75" s="222"/>
      <c r="G75" s="234">
        <f>SUM(G73:G73)</f>
        <v>0</v>
      </c>
    </row>
    <row r="76" spans="1:9" s="190" customFormat="1" ht="12" thickBot="1" x14ac:dyDescent="0.25"/>
    <row r="77" spans="1:9" s="190" customFormat="1" ht="11.25" x14ac:dyDescent="0.2">
      <c r="A77" s="185" t="s">
        <v>213</v>
      </c>
      <c r="B77" s="186"/>
      <c r="C77" s="257" t="s">
        <v>214</v>
      </c>
      <c r="D77" s="258"/>
      <c r="E77" s="186"/>
      <c r="F77" s="186"/>
      <c r="G77" s="264" t="s">
        <v>215</v>
      </c>
    </row>
    <row r="78" spans="1:9" s="190" customFormat="1" ht="11.25" x14ac:dyDescent="0.2">
      <c r="A78" s="239"/>
      <c r="B78" s="240"/>
      <c r="C78" s="428"/>
      <c r="D78" s="429"/>
      <c r="E78" s="326"/>
      <c r="F78" s="259"/>
      <c r="G78" s="263"/>
    </row>
    <row r="79" spans="1:9" s="190" customFormat="1" ht="11.25" x14ac:dyDescent="0.2">
      <c r="A79" s="239"/>
      <c r="B79" s="240"/>
      <c r="C79" s="265"/>
      <c r="D79" s="261"/>
      <c r="E79" s="326"/>
      <c r="F79" s="259"/>
      <c r="G79" s="263"/>
    </row>
    <row r="80" spans="1:9" s="190" customFormat="1" ht="11.25" x14ac:dyDescent="0.2">
      <c r="A80" s="239"/>
      <c r="B80" s="240"/>
      <c r="C80" s="265"/>
      <c r="D80" s="261"/>
      <c r="E80" s="326"/>
      <c r="F80" s="259"/>
      <c r="G80" s="263"/>
    </row>
    <row r="81" spans="1:7" s="190" customFormat="1" ht="12" thickBot="1" x14ac:dyDescent="0.25">
      <c r="G81" s="256"/>
    </row>
    <row r="82" spans="1:7" s="190" customFormat="1" ht="12" thickBot="1" x14ac:dyDescent="0.25">
      <c r="C82" s="221" t="s">
        <v>216</v>
      </c>
      <c r="D82" s="222"/>
      <c r="E82" s="222"/>
      <c r="F82" s="222"/>
      <c r="G82" s="266">
        <f>SUM(G78:G80)</f>
        <v>0</v>
      </c>
    </row>
    <row r="83" spans="1:7" s="190" customFormat="1" ht="12" thickBot="1" x14ac:dyDescent="0.25">
      <c r="G83" s="244"/>
    </row>
    <row r="84" spans="1:7" s="190" customFormat="1" ht="11.25" x14ac:dyDescent="0.2">
      <c r="A84" s="185" t="s">
        <v>323</v>
      </c>
      <c r="B84" s="186"/>
      <c r="C84" s="257" t="s">
        <v>217</v>
      </c>
      <c r="D84" s="258"/>
      <c r="E84" s="257" t="s">
        <v>218</v>
      </c>
      <c r="F84" s="258"/>
      <c r="G84" s="193" t="s">
        <v>215</v>
      </c>
    </row>
    <row r="85" spans="1:7" s="190" customFormat="1" ht="11.25" x14ac:dyDescent="0.2">
      <c r="A85" s="239"/>
      <c r="B85" s="259"/>
      <c r="C85" s="426"/>
      <c r="D85" s="427"/>
      <c r="E85" s="267"/>
      <c r="F85" s="268"/>
      <c r="G85" s="263"/>
    </row>
    <row r="86" spans="1:7" s="190" customFormat="1" ht="11.25" x14ac:dyDescent="0.2">
      <c r="A86" s="239"/>
      <c r="B86" s="259"/>
      <c r="C86" s="265"/>
      <c r="D86" s="261"/>
      <c r="E86" s="267"/>
      <c r="F86" s="268"/>
      <c r="G86" s="263"/>
    </row>
    <row r="87" spans="1:7" s="190" customFormat="1" ht="11.25" x14ac:dyDescent="0.2">
      <c r="A87" s="239"/>
      <c r="B87" s="259"/>
      <c r="C87" s="265"/>
      <c r="D87" s="261"/>
      <c r="E87" s="267"/>
      <c r="F87" s="268"/>
      <c r="G87" s="263"/>
    </row>
    <row r="88" spans="1:7" s="190" customFormat="1" ht="12" thickBot="1" x14ac:dyDescent="0.25">
      <c r="G88" s="256"/>
    </row>
    <row r="89" spans="1:7" s="190" customFormat="1" ht="12" thickBot="1" x14ac:dyDescent="0.25">
      <c r="C89" s="221" t="s">
        <v>219</v>
      </c>
      <c r="D89" s="222"/>
      <c r="E89" s="222"/>
      <c r="F89" s="222"/>
      <c r="G89" s="234">
        <f>SUM(G85:G87)</f>
        <v>0</v>
      </c>
    </row>
    <row r="90" spans="1:7" s="190" customFormat="1" ht="12" thickBot="1" x14ac:dyDescent="0.25">
      <c r="B90" s="305"/>
      <c r="C90" s="226"/>
      <c r="D90" s="226"/>
      <c r="E90" s="322"/>
      <c r="F90" s="226"/>
      <c r="G90" s="249"/>
    </row>
    <row r="91" spans="1:7" s="190" customFormat="1" ht="11.25" x14ac:dyDescent="0.2">
      <c r="A91" s="424" t="s">
        <v>321</v>
      </c>
      <c r="B91" s="186"/>
      <c r="C91" s="257" t="s">
        <v>214</v>
      </c>
      <c r="D91" s="258"/>
      <c r="E91" s="321"/>
      <c r="F91" s="186"/>
      <c r="G91" s="264" t="s">
        <v>215</v>
      </c>
    </row>
    <row r="92" spans="1:7" s="190" customFormat="1" ht="11.25" x14ac:dyDescent="0.2">
      <c r="A92" s="308"/>
      <c r="B92" s="304"/>
      <c r="C92" s="428"/>
      <c r="D92" s="429"/>
      <c r="E92" s="323"/>
      <c r="F92" s="259"/>
      <c r="G92" s="263"/>
    </row>
    <row r="93" spans="1:7" s="190" customFormat="1" ht="11.25" x14ac:dyDescent="0.2">
      <c r="A93" s="307"/>
      <c r="B93" s="240"/>
      <c r="C93" s="428"/>
      <c r="D93" s="429"/>
      <c r="E93" s="323"/>
      <c r="F93" s="259"/>
      <c r="G93" s="263"/>
    </row>
    <row r="94" spans="1:7" s="190" customFormat="1" ht="11.25" x14ac:dyDescent="0.2">
      <c r="A94" s="306"/>
      <c r="B94" s="240"/>
      <c r="C94" s="428"/>
      <c r="D94" s="429"/>
      <c r="E94" s="323"/>
      <c r="F94" s="259"/>
      <c r="G94" s="263"/>
    </row>
    <row r="95" spans="1:7" s="190" customFormat="1" ht="12" thickBot="1" x14ac:dyDescent="0.25">
      <c r="A95" s="194"/>
      <c r="G95" s="256"/>
    </row>
    <row r="96" spans="1:7" s="190" customFormat="1" ht="12" thickBot="1" x14ac:dyDescent="0.25">
      <c r="A96" s="194"/>
      <c r="C96" s="221" t="s">
        <v>220</v>
      </c>
      <c r="D96" s="222"/>
      <c r="E96" s="222"/>
      <c r="F96" s="222"/>
      <c r="G96" s="266">
        <f>SUM(G92:G94)</f>
        <v>0</v>
      </c>
    </row>
    <row r="97" spans="1:17" s="190" customFormat="1" ht="12" thickBot="1" x14ac:dyDescent="0.25">
      <c r="A97" s="194"/>
      <c r="C97" s="226"/>
      <c r="D97" s="226"/>
      <c r="E97" s="226"/>
      <c r="F97" s="226"/>
      <c r="G97" s="270"/>
    </row>
    <row r="98" spans="1:17" s="190" customFormat="1" ht="11.25" x14ac:dyDescent="0.2">
      <c r="A98" s="425" t="s">
        <v>322</v>
      </c>
      <c r="B98" s="186"/>
      <c r="C98" s="257" t="s">
        <v>214</v>
      </c>
      <c r="D98" s="258"/>
      <c r="E98" s="269"/>
      <c r="F98" s="269"/>
      <c r="G98" s="264" t="s">
        <v>215</v>
      </c>
    </row>
    <row r="99" spans="1:17" s="190" customFormat="1" ht="11.25" x14ac:dyDescent="0.2">
      <c r="A99" s="239"/>
      <c r="B99" s="240"/>
      <c r="C99" s="428"/>
      <c r="D99" s="429"/>
      <c r="E99" s="326"/>
      <c r="F99" s="259"/>
      <c r="G99" s="263"/>
    </row>
    <row r="100" spans="1:17" s="190" customFormat="1" ht="11.25" x14ac:dyDescent="0.2">
      <c r="A100" s="239"/>
      <c r="B100" s="240"/>
      <c r="C100" s="428"/>
      <c r="D100" s="429"/>
      <c r="E100" s="326"/>
      <c r="F100" s="259"/>
      <c r="G100" s="263"/>
    </row>
    <row r="101" spans="1:17" s="190" customFormat="1" ht="11.25" x14ac:dyDescent="0.2">
      <c r="A101" s="239"/>
      <c r="B101" s="245"/>
      <c r="C101" s="428"/>
      <c r="D101" s="429"/>
      <c r="E101" s="326"/>
      <c r="F101" s="327"/>
      <c r="G101" s="271"/>
    </row>
    <row r="102" spans="1:17" s="190" customFormat="1" ht="12" thickBot="1" x14ac:dyDescent="0.25">
      <c r="B102" s="245"/>
      <c r="F102" s="248"/>
      <c r="G102" s="272"/>
    </row>
    <row r="103" spans="1:17" s="190" customFormat="1" ht="12" thickBot="1" x14ac:dyDescent="0.25">
      <c r="C103" s="221" t="s">
        <v>221</v>
      </c>
      <c r="D103" s="222"/>
      <c r="E103" s="222"/>
      <c r="F103" s="222"/>
      <c r="G103" s="266">
        <f>SUM(G99:G101)</f>
        <v>0</v>
      </c>
    </row>
    <row r="104" spans="1:17" s="190" customFormat="1" ht="12" thickBot="1" x14ac:dyDescent="0.25">
      <c r="G104" s="244"/>
    </row>
    <row r="105" spans="1:17" s="190" customFormat="1" ht="11.25" x14ac:dyDescent="0.2">
      <c r="A105" s="185" t="s">
        <v>222</v>
      </c>
      <c r="B105" s="273"/>
      <c r="C105" s="257" t="s">
        <v>214</v>
      </c>
      <c r="D105" s="258"/>
      <c r="E105" s="269"/>
      <c r="F105" s="269"/>
      <c r="G105" s="264" t="s">
        <v>215</v>
      </c>
    </row>
    <row r="106" spans="1:17" s="190" customFormat="1" ht="11.25" x14ac:dyDescent="0.2">
      <c r="A106" s="239"/>
      <c r="B106" s="240"/>
      <c r="C106" s="428"/>
      <c r="D106" s="429"/>
      <c r="E106" s="326"/>
      <c r="F106" s="259"/>
      <c r="G106" s="263"/>
    </row>
    <row r="107" spans="1:17" s="190" customFormat="1" ht="11.25" x14ac:dyDescent="0.2">
      <c r="A107" s="239"/>
      <c r="B107" s="240"/>
      <c r="C107" s="428"/>
      <c r="D107" s="429"/>
      <c r="E107" s="326"/>
      <c r="F107" s="259"/>
      <c r="G107" s="263"/>
    </row>
    <row r="108" spans="1:17" s="190" customFormat="1" ht="11.25" x14ac:dyDescent="0.2">
      <c r="A108" s="239"/>
      <c r="B108" s="240"/>
      <c r="C108" s="428"/>
      <c r="D108" s="429"/>
      <c r="E108" s="326"/>
      <c r="F108" s="259"/>
      <c r="G108" s="271"/>
    </row>
    <row r="109" spans="1:17" s="190" customFormat="1" ht="12" thickBot="1" x14ac:dyDescent="0.25">
      <c r="C109" s="226"/>
      <c r="D109" s="226"/>
      <c r="E109" s="226"/>
      <c r="F109" s="226"/>
      <c r="G109" s="275"/>
    </row>
    <row r="110" spans="1:17" s="190" customFormat="1" ht="13.5" thickBot="1" x14ac:dyDescent="0.25">
      <c r="C110" s="221" t="s">
        <v>223</v>
      </c>
      <c r="D110" s="222"/>
      <c r="E110" s="222"/>
      <c r="F110" s="222"/>
      <c r="G110" s="266">
        <f>SUM(G106:G108)</f>
        <v>0</v>
      </c>
      <c r="K110" s="198"/>
      <c r="L110" s="198"/>
      <c r="M110" s="198"/>
      <c r="N110" s="198"/>
      <c r="O110" s="198"/>
      <c r="P110" s="198"/>
      <c r="Q110" s="198"/>
    </row>
    <row r="111" spans="1:17" s="198" customFormat="1" ht="13.5" thickBot="1" x14ac:dyDescent="0.25">
      <c r="B111" s="276"/>
      <c r="E111" s="277"/>
      <c r="G111" s="277"/>
      <c r="K111" s="190"/>
      <c r="L111" s="190"/>
      <c r="M111" s="190"/>
      <c r="N111" s="190"/>
      <c r="O111" s="190"/>
      <c r="P111" s="190"/>
      <c r="Q111" s="190"/>
    </row>
    <row r="112" spans="1:17" s="190" customFormat="1" ht="11.25" x14ac:dyDescent="0.2">
      <c r="A112" s="185" t="s">
        <v>224</v>
      </c>
      <c r="B112" s="186"/>
      <c r="C112" s="257" t="s">
        <v>214</v>
      </c>
      <c r="D112" s="258"/>
      <c r="E112" s="269"/>
      <c r="F112" s="269"/>
      <c r="G112" s="264" t="s">
        <v>215</v>
      </c>
    </row>
    <row r="113" spans="1:17" s="190" customFormat="1" ht="11.25" x14ac:dyDescent="0.2">
      <c r="A113" s="239"/>
      <c r="B113" s="240"/>
      <c r="C113" s="428"/>
      <c r="D113" s="429"/>
      <c r="E113" s="326"/>
      <c r="F113" s="259"/>
      <c r="G113" s="263"/>
    </row>
    <row r="114" spans="1:17" s="190" customFormat="1" ht="11.25" x14ac:dyDescent="0.2">
      <c r="A114" s="239"/>
      <c r="B114" s="240"/>
      <c r="C114" s="428"/>
      <c r="D114" s="429"/>
      <c r="E114" s="326"/>
      <c r="F114" s="259"/>
      <c r="G114" s="263"/>
    </row>
    <row r="115" spans="1:17" s="190" customFormat="1" x14ac:dyDescent="0.2">
      <c r="A115" s="239"/>
      <c r="B115" s="240"/>
      <c r="C115" s="428"/>
      <c r="D115" s="429"/>
      <c r="E115" s="326"/>
      <c r="F115" s="259"/>
      <c r="G115" s="263"/>
      <c r="I115"/>
      <c r="J115"/>
      <c r="K115"/>
    </row>
    <row r="116" spans="1:17" s="190" customFormat="1" ht="13.5" thickBot="1" x14ac:dyDescent="0.25">
      <c r="D116" s="248"/>
      <c r="G116" s="256"/>
      <c r="I116"/>
      <c r="J116"/>
      <c r="K116"/>
    </row>
    <row r="117" spans="1:17" s="190" customFormat="1" ht="13.5" thickBot="1" x14ac:dyDescent="0.25">
      <c r="C117" s="221" t="s">
        <v>225</v>
      </c>
      <c r="D117" s="222"/>
      <c r="E117" s="222"/>
      <c r="F117" s="222"/>
      <c r="G117" s="266">
        <f>SUM(G113:G115)</f>
        <v>0</v>
      </c>
      <c r="I117"/>
      <c r="J117"/>
      <c r="K117"/>
    </row>
    <row r="118" spans="1:17" s="190" customFormat="1" ht="13.5" thickBot="1" x14ac:dyDescent="0.25">
      <c r="G118" s="244"/>
      <c r="I118"/>
      <c r="J118"/>
      <c r="K118"/>
    </row>
    <row r="119" spans="1:17" s="190" customFormat="1" x14ac:dyDescent="0.2">
      <c r="A119" s="185" t="s">
        <v>226</v>
      </c>
      <c r="B119" s="186"/>
      <c r="C119" s="257" t="s">
        <v>227</v>
      </c>
      <c r="D119" s="257"/>
      <c r="E119" s="328"/>
      <c r="F119" s="274"/>
      <c r="G119" s="264" t="s">
        <v>215</v>
      </c>
      <c r="I119"/>
      <c r="J119"/>
      <c r="K119"/>
    </row>
    <row r="120" spans="1:17" s="190" customFormat="1" x14ac:dyDescent="0.2">
      <c r="A120" s="239"/>
      <c r="B120" s="240"/>
      <c r="C120" s="428"/>
      <c r="D120" s="429"/>
      <c r="E120" s="325"/>
      <c r="F120" s="324"/>
      <c r="G120" s="263"/>
      <c r="I120"/>
      <c r="J120"/>
      <c r="K120"/>
    </row>
    <row r="121" spans="1:17" s="190" customFormat="1" x14ac:dyDescent="0.2">
      <c r="A121" s="239"/>
      <c r="B121" s="240"/>
      <c r="C121" s="428"/>
      <c r="D121" s="429"/>
      <c r="E121" s="325"/>
      <c r="F121" s="324"/>
      <c r="G121" s="263"/>
      <c r="I121"/>
      <c r="J121"/>
      <c r="K121"/>
    </row>
    <row r="122" spans="1:17" s="190" customFormat="1" ht="11.25" x14ac:dyDescent="0.2">
      <c r="A122" s="239"/>
      <c r="B122" s="240"/>
      <c r="C122" s="428"/>
      <c r="D122" s="429"/>
      <c r="E122" s="325"/>
      <c r="F122" s="324"/>
      <c r="G122" s="271"/>
    </row>
    <row r="123" spans="1:17" s="190" customFormat="1" ht="13.5" thickBot="1" x14ac:dyDescent="0.25">
      <c r="G123" s="272"/>
      <c r="K123" s="198"/>
      <c r="L123" s="198"/>
      <c r="M123" s="198"/>
      <c r="N123" s="198"/>
      <c r="O123" s="198"/>
      <c r="P123" s="198"/>
      <c r="Q123" s="198"/>
    </row>
    <row r="124" spans="1:17" s="198" customFormat="1" ht="13.5" thickBot="1" x14ac:dyDescent="0.25">
      <c r="A124" s="190"/>
      <c r="B124" s="190"/>
      <c r="C124" s="221" t="s">
        <v>228</v>
      </c>
      <c r="D124" s="222"/>
      <c r="E124" s="222"/>
      <c r="F124" s="222"/>
      <c r="G124" s="266">
        <f>SUM(G120:G122)</f>
        <v>0</v>
      </c>
      <c r="H124" s="278" t="s">
        <v>298</v>
      </c>
      <c r="I124" s="279"/>
    </row>
    <row r="125" spans="1:17" s="198" customFormat="1" ht="13.5" thickBot="1" x14ac:dyDescent="0.25">
      <c r="A125" s="276"/>
      <c r="B125" s="276"/>
      <c r="C125" s="277"/>
      <c r="H125" s="285">
        <f ca="1">NOW()</f>
        <v>45048.44266724537</v>
      </c>
      <c r="I125" s="279"/>
    </row>
    <row r="126" spans="1:17" s="198" customFormat="1" ht="13.5" customHeight="1" thickBot="1" x14ac:dyDescent="0.25">
      <c r="A126" s="276"/>
      <c r="B126" s="280" t="s">
        <v>229</v>
      </c>
      <c r="C126" s="281"/>
      <c r="D126" s="282"/>
      <c r="E126" s="283"/>
      <c r="F126" s="283"/>
      <c r="G126" s="284">
        <f>I38+G57+G63+G51+G70+G75+G45+G82+G89+G96+G103+G110+G117+G124</f>
        <v>0</v>
      </c>
      <c r="H126" s="197"/>
      <c r="K126" s="286"/>
      <c r="L126" s="286"/>
      <c r="M126" s="286"/>
      <c r="N126" s="286"/>
      <c r="O126" s="286"/>
      <c r="P126" s="286"/>
      <c r="Q126" s="286"/>
    </row>
    <row r="127" spans="1:17" s="286" customFormat="1" ht="23.25" x14ac:dyDescent="0.2">
      <c r="A127" s="198"/>
      <c r="B127" s="276"/>
      <c r="C127" s="198"/>
      <c r="D127" s="198"/>
      <c r="E127" s="277"/>
      <c r="F127" s="198"/>
      <c r="G127" s="277"/>
      <c r="H127" s="290"/>
      <c r="I127" s="289"/>
      <c r="K127" s="198"/>
      <c r="L127" s="198"/>
      <c r="M127" s="198"/>
      <c r="N127" s="198"/>
      <c r="O127" s="198"/>
      <c r="P127" s="198"/>
      <c r="Q127" s="198"/>
    </row>
    <row r="128" spans="1:17" s="198" customFormat="1" ht="12" customHeight="1" x14ac:dyDescent="0.2">
      <c r="A128" s="287" t="s">
        <v>230</v>
      </c>
      <c r="B128" s="287"/>
      <c r="C128" s="288"/>
      <c r="D128" s="289"/>
      <c r="E128" s="288"/>
      <c r="F128" s="289"/>
      <c r="G128" s="288"/>
      <c r="H128" s="197"/>
    </row>
    <row r="129" customFormat="1" x14ac:dyDescent="0.2"/>
    <row r="130" customFormat="1" x14ac:dyDescent="0.2"/>
    <row r="131" customFormat="1" x14ac:dyDescent="0.2"/>
    <row r="132" customFormat="1" x14ac:dyDescent="0.2"/>
    <row r="133" customFormat="1" x14ac:dyDescent="0.2"/>
    <row r="134" customFormat="1" x14ac:dyDescent="0.2"/>
    <row r="135" customFormat="1" x14ac:dyDescent="0.2"/>
    <row r="136" customFormat="1" x14ac:dyDescent="0.2"/>
    <row r="137" customFormat="1" x14ac:dyDescent="0.2"/>
    <row r="138" customFormat="1" x14ac:dyDescent="0.2"/>
    <row r="139" customFormat="1" x14ac:dyDescent="0.2"/>
    <row r="140" customFormat="1" x14ac:dyDescent="0.2"/>
    <row r="141" customFormat="1" x14ac:dyDescent="0.2"/>
    <row r="142" customFormat="1" x14ac:dyDescent="0.2"/>
    <row r="143" customFormat="1" x14ac:dyDescent="0.2"/>
    <row r="144" customFormat="1" x14ac:dyDescent="0.2"/>
    <row r="145" customFormat="1" x14ac:dyDescent="0.2"/>
    <row r="146" customFormat="1" x14ac:dyDescent="0.2"/>
    <row r="147" customFormat="1" x14ac:dyDescent="0.2"/>
    <row r="148" customFormat="1" x14ac:dyDescent="0.2"/>
    <row r="149" customFormat="1" x14ac:dyDescent="0.2"/>
    <row r="150" customFormat="1" x14ac:dyDescent="0.2"/>
    <row r="151" customFormat="1" x14ac:dyDescent="0.2"/>
    <row r="152" customFormat="1" x14ac:dyDescent="0.2"/>
    <row r="153" customFormat="1" x14ac:dyDescent="0.2"/>
    <row r="154" customFormat="1" x14ac:dyDescent="0.2"/>
    <row r="155" customFormat="1" x14ac:dyDescent="0.2"/>
    <row r="156" customFormat="1" x14ac:dyDescent="0.2"/>
    <row r="157" customFormat="1" x14ac:dyDescent="0.2"/>
    <row r="158" customFormat="1" x14ac:dyDescent="0.2"/>
    <row r="159" customFormat="1" x14ac:dyDescent="0.2"/>
    <row r="160" customFormat="1" x14ac:dyDescent="0.2"/>
    <row r="161" customFormat="1" x14ac:dyDescent="0.2"/>
    <row r="162" customFormat="1" x14ac:dyDescent="0.2"/>
    <row r="163" customFormat="1" x14ac:dyDescent="0.2"/>
    <row r="164" customFormat="1" x14ac:dyDescent="0.2"/>
    <row r="165" customFormat="1" x14ac:dyDescent="0.2"/>
    <row r="166" customFormat="1" x14ac:dyDescent="0.2"/>
    <row r="167" customFormat="1" x14ac:dyDescent="0.2"/>
    <row r="168" customFormat="1" x14ac:dyDescent="0.2"/>
    <row r="169" customFormat="1" x14ac:dyDescent="0.2"/>
    <row r="170" customFormat="1" x14ac:dyDescent="0.2"/>
    <row r="171" customFormat="1" x14ac:dyDescent="0.2"/>
    <row r="172" customFormat="1" x14ac:dyDescent="0.2"/>
    <row r="173" customFormat="1" x14ac:dyDescent="0.2"/>
    <row r="174" customFormat="1" x14ac:dyDescent="0.2"/>
    <row r="175" customFormat="1" ht="11.25" customHeight="1" x14ac:dyDescent="0.2"/>
    <row r="176" customFormat="1" x14ac:dyDescent="0.2"/>
    <row r="177" customFormat="1" x14ac:dyDescent="0.2"/>
    <row r="178" customFormat="1" x14ac:dyDescent="0.2"/>
    <row r="179" customFormat="1" x14ac:dyDescent="0.2"/>
    <row r="180" customFormat="1" x14ac:dyDescent="0.2"/>
    <row r="181" customFormat="1" x14ac:dyDescent="0.2"/>
    <row r="182" customFormat="1" x14ac:dyDescent="0.2"/>
    <row r="183" customFormat="1" x14ac:dyDescent="0.2"/>
    <row r="184" customFormat="1" x14ac:dyDescent="0.2"/>
    <row r="185" customFormat="1" x14ac:dyDescent="0.2"/>
    <row r="186" customFormat="1" x14ac:dyDescent="0.2"/>
    <row r="187" customFormat="1" x14ac:dyDescent="0.2"/>
    <row r="188" customFormat="1" x14ac:dyDescent="0.2"/>
    <row r="189" customFormat="1" x14ac:dyDescent="0.2"/>
    <row r="190" customFormat="1" x14ac:dyDescent="0.2"/>
    <row r="191" customFormat="1" x14ac:dyDescent="0.2"/>
    <row r="192" customFormat="1" x14ac:dyDescent="0.2"/>
    <row r="193" customFormat="1" x14ac:dyDescent="0.2"/>
    <row r="194" customFormat="1" x14ac:dyDescent="0.2"/>
    <row r="195" customFormat="1" x14ac:dyDescent="0.2"/>
    <row r="196" customFormat="1" x14ac:dyDescent="0.2"/>
    <row r="197" customFormat="1" x14ac:dyDescent="0.2"/>
    <row r="198" customFormat="1" x14ac:dyDescent="0.2"/>
    <row r="199" customFormat="1" x14ac:dyDescent="0.2"/>
    <row r="200" customFormat="1" x14ac:dyDescent="0.2"/>
    <row r="201" customFormat="1" x14ac:dyDescent="0.2"/>
    <row r="202" customFormat="1" x14ac:dyDescent="0.2"/>
    <row r="203" customFormat="1" x14ac:dyDescent="0.2"/>
    <row r="204" customFormat="1" x14ac:dyDescent="0.2"/>
    <row r="205" customFormat="1" x14ac:dyDescent="0.2"/>
    <row r="206" customFormat="1" x14ac:dyDescent="0.2"/>
    <row r="207" customFormat="1" x14ac:dyDescent="0.2"/>
    <row r="208" customFormat="1" x14ac:dyDescent="0.2"/>
    <row r="209" customFormat="1" x14ac:dyDescent="0.2"/>
    <row r="210" customFormat="1" x14ac:dyDescent="0.2"/>
    <row r="211" customFormat="1" x14ac:dyDescent="0.2"/>
    <row r="212" customFormat="1" x14ac:dyDescent="0.2"/>
    <row r="213" customFormat="1" x14ac:dyDescent="0.2"/>
    <row r="214" customFormat="1" x14ac:dyDescent="0.2"/>
    <row r="215" customFormat="1" x14ac:dyDescent="0.2"/>
    <row r="216" customFormat="1" x14ac:dyDescent="0.2"/>
    <row r="217" customFormat="1" x14ac:dyDescent="0.2"/>
    <row r="218" customFormat="1" x14ac:dyDescent="0.2"/>
    <row r="219" customFormat="1" x14ac:dyDescent="0.2"/>
    <row r="220" customFormat="1" x14ac:dyDescent="0.2"/>
    <row r="221" customFormat="1" x14ac:dyDescent="0.2"/>
    <row r="222" customFormat="1" x14ac:dyDescent="0.2"/>
    <row r="223" customFormat="1" x14ac:dyDescent="0.2"/>
    <row r="224" customFormat="1" x14ac:dyDescent="0.2"/>
    <row r="225" customFormat="1" x14ac:dyDescent="0.2"/>
    <row r="226" customFormat="1" x14ac:dyDescent="0.2"/>
    <row r="227" customFormat="1" x14ac:dyDescent="0.2"/>
    <row r="228" customFormat="1" x14ac:dyDescent="0.2"/>
    <row r="229" customFormat="1" x14ac:dyDescent="0.2"/>
    <row r="230" customFormat="1" x14ac:dyDescent="0.2"/>
    <row r="231" customFormat="1" x14ac:dyDescent="0.2"/>
    <row r="232" customFormat="1" x14ac:dyDescent="0.2"/>
    <row r="233" customFormat="1" x14ac:dyDescent="0.2"/>
    <row r="234" customFormat="1" x14ac:dyDescent="0.2"/>
    <row r="235" customFormat="1" x14ac:dyDescent="0.2"/>
    <row r="236" customFormat="1" x14ac:dyDescent="0.2"/>
    <row r="237" customFormat="1" x14ac:dyDescent="0.2"/>
    <row r="238" customFormat="1" x14ac:dyDescent="0.2"/>
    <row r="239" customFormat="1" x14ac:dyDescent="0.2"/>
    <row r="240" customFormat="1" x14ac:dyDescent="0.2"/>
    <row r="241" customFormat="1" x14ac:dyDescent="0.2"/>
    <row r="242" customFormat="1" x14ac:dyDescent="0.2"/>
    <row r="243" customFormat="1" x14ac:dyDescent="0.2"/>
    <row r="244" customFormat="1" x14ac:dyDescent="0.2"/>
    <row r="245" customFormat="1" x14ac:dyDescent="0.2"/>
    <row r="246" customFormat="1" x14ac:dyDescent="0.2"/>
    <row r="247" customFormat="1" x14ac:dyDescent="0.2"/>
    <row r="248" customFormat="1" x14ac:dyDescent="0.2"/>
    <row r="249" customFormat="1" x14ac:dyDescent="0.2"/>
    <row r="250" customFormat="1" x14ac:dyDescent="0.2"/>
    <row r="251" customFormat="1" x14ac:dyDescent="0.2"/>
    <row r="252" customFormat="1" x14ac:dyDescent="0.2"/>
    <row r="253" customFormat="1" x14ac:dyDescent="0.2"/>
    <row r="254" customFormat="1" x14ac:dyDescent="0.2"/>
    <row r="255" customFormat="1" x14ac:dyDescent="0.2"/>
    <row r="256" customFormat="1" x14ac:dyDescent="0.2"/>
    <row r="257" customFormat="1" x14ac:dyDescent="0.2"/>
    <row r="258" customFormat="1" x14ac:dyDescent="0.2"/>
    <row r="259" customFormat="1" x14ac:dyDescent="0.2"/>
    <row r="260" customFormat="1" x14ac:dyDescent="0.2"/>
    <row r="261" customFormat="1" x14ac:dyDescent="0.2"/>
    <row r="262" customFormat="1" x14ac:dyDescent="0.2"/>
    <row r="263" customFormat="1" x14ac:dyDescent="0.2"/>
    <row r="264" customFormat="1" x14ac:dyDescent="0.2"/>
    <row r="265" customFormat="1" x14ac:dyDescent="0.2"/>
    <row r="266" customFormat="1" x14ac:dyDescent="0.2"/>
    <row r="267" customFormat="1" x14ac:dyDescent="0.2"/>
    <row r="268" customFormat="1" x14ac:dyDescent="0.2"/>
    <row r="269" customFormat="1" x14ac:dyDescent="0.2"/>
    <row r="270" customFormat="1" x14ac:dyDescent="0.2"/>
    <row r="271" customFormat="1" x14ac:dyDescent="0.2"/>
    <row r="272" customFormat="1" x14ac:dyDescent="0.2"/>
    <row r="273" customFormat="1" x14ac:dyDescent="0.2"/>
    <row r="274" customFormat="1" x14ac:dyDescent="0.2"/>
    <row r="275" customFormat="1" x14ac:dyDescent="0.2"/>
    <row r="276" customFormat="1" x14ac:dyDescent="0.2"/>
    <row r="277" customFormat="1" x14ac:dyDescent="0.2"/>
    <row r="278" customFormat="1" x14ac:dyDescent="0.2"/>
    <row r="279" customFormat="1" x14ac:dyDescent="0.2"/>
    <row r="280" customFormat="1" x14ac:dyDescent="0.2"/>
    <row r="281" customFormat="1" x14ac:dyDescent="0.2"/>
    <row r="282" customFormat="1" x14ac:dyDescent="0.2"/>
    <row r="283" customFormat="1" x14ac:dyDescent="0.2"/>
    <row r="284" customFormat="1" x14ac:dyDescent="0.2"/>
    <row r="285" customFormat="1" x14ac:dyDescent="0.2"/>
    <row r="286" customFormat="1" x14ac:dyDescent="0.2"/>
    <row r="287" customFormat="1" x14ac:dyDescent="0.2"/>
    <row r="288" customFormat="1" x14ac:dyDescent="0.2"/>
    <row r="289" customFormat="1" x14ac:dyDescent="0.2"/>
    <row r="290" customFormat="1" x14ac:dyDescent="0.2"/>
    <row r="291" customFormat="1" x14ac:dyDescent="0.2"/>
    <row r="292" customFormat="1" x14ac:dyDescent="0.2"/>
    <row r="293" customFormat="1" x14ac:dyDescent="0.2"/>
    <row r="294" customFormat="1" x14ac:dyDescent="0.2"/>
    <row r="295" customFormat="1" x14ac:dyDescent="0.2"/>
    <row r="296" customFormat="1" x14ac:dyDescent="0.2"/>
    <row r="297" customFormat="1" x14ac:dyDescent="0.2"/>
    <row r="298" customFormat="1" x14ac:dyDescent="0.2"/>
    <row r="299" customFormat="1" x14ac:dyDescent="0.2"/>
    <row r="300" customFormat="1" x14ac:dyDescent="0.2"/>
    <row r="301" customFormat="1" x14ac:dyDescent="0.2"/>
    <row r="302" customFormat="1" x14ac:dyDescent="0.2"/>
    <row r="303" customFormat="1" x14ac:dyDescent="0.2"/>
    <row r="304" customFormat="1" x14ac:dyDescent="0.2"/>
    <row r="305" customFormat="1" x14ac:dyDescent="0.2"/>
    <row r="306" customFormat="1" x14ac:dyDescent="0.2"/>
  </sheetData>
  <phoneticPr fontId="0" type="noConversion"/>
  <dataValidations count="9">
    <dataValidation type="list" allowBlank="1" showInputMessage="1" showErrorMessage="1" sqref="H48:H49 H60:H61 H54:H55" xr:uid="{AEBFABE2-10E1-4DF2-B425-714CF8F6A747}">
      <formula1>"Yes, No"</formula1>
    </dataValidation>
    <dataValidation type="list" allowBlank="1" showInputMessage="1" showErrorMessage="1" sqref="C7:C36" xr:uid="{0FAD6B21-05E5-4AA1-9AE8-34731A512AF9}">
      <formula1>"A,R,C"</formula1>
    </dataValidation>
    <dataValidation type="list" allowBlank="1" showInputMessage="1" showErrorMessage="1" sqref="A41:A43" xr:uid="{49E2864F-8575-45A1-B34D-0BC3415C488E}">
      <formula1>Vehicle_Type</formula1>
    </dataValidation>
    <dataValidation type="list" allowBlank="1" showInputMessage="1" showErrorMessage="1" sqref="A48:A49" xr:uid="{FD1B9BD4-475F-4F9D-8C97-6A59AF2F09A6}">
      <formula1>Air_Type</formula1>
    </dataValidation>
    <dataValidation type="list" allowBlank="1" showInputMessage="1" showErrorMessage="1" prompt="click on arrow for a drop down list" sqref="A54:A55" xr:uid="{388DC960-56F3-49D2-BB5F-D252BC74D91D}">
      <formula1>Boat_Type</formula1>
    </dataValidation>
    <dataValidation type="list" allowBlank="1" showInputMessage="1" showErrorMessage="1" prompt="click on arrow for a drop down list" sqref="A60:A61" xr:uid="{56AE3F6A-C353-4C0E-9905-EC07DB195C01}">
      <formula1>Cutter_Type</formula1>
    </dataValidation>
    <dataValidation type="list" allowBlank="1" showInputMessage="1" showErrorMessage="1" prompt="click on arrow for a drop down list" sqref="A66:A68" xr:uid="{287E65D9-16CD-4220-9016-F6B1EF948168}">
      <formula1>Equip_List</formula1>
    </dataValidation>
    <dataValidation type="list" allowBlank="1" showInputMessage="1" showErrorMessage="1" sqref="E7:E36" xr:uid="{6BCFBE80-AEFE-4E5B-B68F-3AF37D8A8E2C}">
      <formula1>Paygrade</formula1>
    </dataValidation>
    <dataValidation type="list" errorStyle="warning" allowBlank="1" showInputMessage="1" showErrorMessage="1" errorTitle="Warning" error="This Position is not part of the standard list Select Yes to continue." sqref="F7:F36" xr:uid="{E6E036A0-0329-4325-A4ED-D34D3C6675F4}">
      <formula1>Duty_List</formula1>
    </dataValidation>
  </dataValidations>
  <pageMargins left="0.7" right="0.7" top="0.75" bottom="0.75" header="0.3" footer="0.3"/>
  <pageSetup scale="74" fitToHeight="0" orientation="portrait" r:id="rId1"/>
  <headerFooter alignWithMargins="0"/>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2">
    <pageSetUpPr fitToPage="1"/>
  </sheetPr>
  <dimension ref="A1:R301"/>
  <sheetViews>
    <sheetView showGridLines="0" zoomScaleNormal="100" workbookViewId="0"/>
  </sheetViews>
  <sheetFormatPr defaultColWidth="9.140625" defaultRowHeight="12.75" x14ac:dyDescent="0.2"/>
  <cols>
    <col min="1" max="1" width="24.7109375" style="6" customWidth="1"/>
    <col min="2" max="2" width="15.28515625" style="5" bestFit="1" customWidth="1"/>
    <col min="3" max="3" width="8" style="6" customWidth="1"/>
    <col min="4" max="4" width="16.28515625" style="6" customWidth="1"/>
    <col min="5" max="5" width="8.7109375" style="6" bestFit="1" customWidth="1"/>
    <col min="6" max="6" width="12.7109375" style="6" customWidth="1"/>
    <col min="7" max="7" width="12" style="6" customWidth="1"/>
    <col min="8" max="8" width="12.7109375" style="6" customWidth="1"/>
    <col min="9" max="9" width="12.7109375" style="5" customWidth="1"/>
    <col min="10" max="16384" width="9.140625" style="5"/>
  </cols>
  <sheetData>
    <row r="1" spans="1:10" x14ac:dyDescent="0.2">
      <c r="A1" s="72" t="s">
        <v>119</v>
      </c>
      <c r="B1" s="85" t="str">
        <f>'Daily Summary'!J2</f>
        <v>UCGPXXXXXX</v>
      </c>
      <c r="D1" s="5"/>
      <c r="F1" s="12" t="s">
        <v>259</v>
      </c>
      <c r="G1" s="87" t="str">
        <f>'Daily Summary'!A1</f>
        <v>F/V StillaFloat</v>
      </c>
    </row>
    <row r="2" spans="1:10" x14ac:dyDescent="0.2">
      <c r="A2" s="30"/>
      <c r="B2" s="30"/>
      <c r="C2" s="30"/>
      <c r="D2" s="5"/>
      <c r="E2" s="30"/>
      <c r="F2" s="5"/>
      <c r="G2" s="30"/>
      <c r="H2" s="5"/>
    </row>
    <row r="3" spans="1:10" x14ac:dyDescent="0.2">
      <c r="A3" s="30"/>
      <c r="B3" s="30"/>
      <c r="C3" s="30"/>
      <c r="D3" s="5"/>
      <c r="E3" s="30"/>
      <c r="F3" s="5"/>
      <c r="G3" s="30"/>
      <c r="H3" s="5"/>
    </row>
    <row r="4" spans="1:10" ht="13.5" thickBot="1" x14ac:dyDescent="0.25">
      <c r="A4" s="12" t="s">
        <v>188</v>
      </c>
      <c r="B4" s="86">
        <f>'day18'!B4+1</f>
        <v>45218</v>
      </c>
      <c r="C4" s="30"/>
      <c r="D4" s="44"/>
      <c r="E4" s="44"/>
      <c r="F4" s="12" t="s">
        <v>311</v>
      </c>
      <c r="G4" s="70"/>
      <c r="H4" s="70"/>
      <c r="I4" s="74"/>
    </row>
    <row r="5" spans="1:10" ht="13.5" thickBot="1" x14ac:dyDescent="0.25">
      <c r="A5" s="12"/>
      <c r="B5" s="41"/>
      <c r="C5" s="30"/>
      <c r="D5" s="12"/>
      <c r="E5" s="12"/>
      <c r="F5" s="12"/>
      <c r="G5" s="40"/>
      <c r="H5" s="40"/>
      <c r="I5" s="40"/>
    </row>
    <row r="6" spans="1:10" s="190" customFormat="1" ht="11.25" x14ac:dyDescent="0.2">
      <c r="A6" s="185" t="s">
        <v>190</v>
      </c>
      <c r="B6" s="187" t="s">
        <v>236</v>
      </c>
      <c r="C6" s="187" t="s">
        <v>189</v>
      </c>
      <c r="D6" s="187" t="s">
        <v>191</v>
      </c>
      <c r="E6" s="187" t="s">
        <v>235</v>
      </c>
      <c r="F6" s="187" t="s">
        <v>192</v>
      </c>
      <c r="G6" s="187" t="s">
        <v>233</v>
      </c>
      <c r="H6" s="187" t="s">
        <v>234</v>
      </c>
      <c r="I6" s="264" t="s">
        <v>193</v>
      </c>
      <c r="J6" s="206"/>
    </row>
    <row r="7" spans="1:10" s="190" customFormat="1" ht="11.25" x14ac:dyDescent="0.2">
      <c r="A7" s="309" t="s">
        <v>409</v>
      </c>
      <c r="B7" s="310"/>
      <c r="C7" s="310"/>
      <c r="D7" s="208" t="s">
        <v>258</v>
      </c>
      <c r="E7" s="311" t="s">
        <v>30</v>
      </c>
      <c r="F7" s="210"/>
      <c r="G7" s="312">
        <v>0</v>
      </c>
      <c r="H7" s="313">
        <f>INDEX(Personnel[],MATCH(E7,Paygrade,0),2)</f>
        <v>38</v>
      </c>
      <c r="I7" s="314">
        <f>(G7*H7)</f>
        <v>0</v>
      </c>
    </row>
    <row r="8" spans="1:10" s="190" customFormat="1" ht="11.25" x14ac:dyDescent="0.2">
      <c r="A8" s="309" t="s">
        <v>409</v>
      </c>
      <c r="B8" s="207"/>
      <c r="C8" s="310"/>
      <c r="D8" s="208" t="s">
        <v>258</v>
      </c>
      <c r="E8" s="209" t="s">
        <v>32</v>
      </c>
      <c r="F8" s="210"/>
      <c r="G8" s="210">
        <v>0</v>
      </c>
      <c r="H8" s="313">
        <f>INDEX(Personnel[],MATCH(E8,Paygrade,0),2)</f>
        <v>52</v>
      </c>
      <c r="I8" s="212">
        <f t="shared" ref="I8:I36" si="0">(G8*H8)</f>
        <v>0</v>
      </c>
    </row>
    <row r="9" spans="1:10" s="190" customFormat="1" ht="11.25" x14ac:dyDescent="0.2">
      <c r="A9" s="309" t="s">
        <v>409</v>
      </c>
      <c r="B9" s="207"/>
      <c r="C9" s="310"/>
      <c r="D9" s="208" t="s">
        <v>258</v>
      </c>
      <c r="E9" s="209" t="s">
        <v>34</v>
      </c>
      <c r="F9" s="210"/>
      <c r="G9" s="210">
        <v>0</v>
      </c>
      <c r="H9" s="313">
        <f>INDEX(Personnel[],MATCH(E9,Paygrade,0),2)</f>
        <v>58</v>
      </c>
      <c r="I9" s="212">
        <f t="shared" si="0"/>
        <v>0</v>
      </c>
    </row>
    <row r="10" spans="1:10" s="190" customFormat="1" ht="11.25" x14ac:dyDescent="0.2">
      <c r="A10" s="309" t="s">
        <v>409</v>
      </c>
      <c r="B10" s="207"/>
      <c r="C10" s="310"/>
      <c r="D10" s="208" t="s">
        <v>258</v>
      </c>
      <c r="E10" s="209" t="s">
        <v>36</v>
      </c>
      <c r="F10" s="210"/>
      <c r="G10" s="210">
        <v>0</v>
      </c>
      <c r="H10" s="313">
        <f>INDEX(Personnel[],MATCH(E10,Paygrade,0),2)</f>
        <v>72</v>
      </c>
      <c r="I10" s="212">
        <f t="shared" si="0"/>
        <v>0</v>
      </c>
    </row>
    <row r="11" spans="1:10" s="190" customFormat="1" ht="11.25" x14ac:dyDescent="0.2">
      <c r="A11" s="309" t="s">
        <v>409</v>
      </c>
      <c r="B11" s="207"/>
      <c r="C11" s="310"/>
      <c r="D11" s="208" t="s">
        <v>258</v>
      </c>
      <c r="E11" s="209" t="s">
        <v>38</v>
      </c>
      <c r="F11" s="210"/>
      <c r="G11" s="210">
        <v>0</v>
      </c>
      <c r="H11" s="313">
        <f>INDEX(Personnel[],MATCH(E11,Paygrade,0),2)</f>
        <v>87</v>
      </c>
      <c r="I11" s="212">
        <f t="shared" si="0"/>
        <v>0</v>
      </c>
    </row>
    <row r="12" spans="1:10" s="190" customFormat="1" ht="11.25" x14ac:dyDescent="0.2">
      <c r="A12" s="309" t="s">
        <v>409</v>
      </c>
      <c r="B12" s="207"/>
      <c r="C12" s="310"/>
      <c r="D12" s="208" t="s">
        <v>258</v>
      </c>
      <c r="E12" s="209" t="s">
        <v>40</v>
      </c>
      <c r="F12" s="210"/>
      <c r="G12" s="210">
        <v>0</v>
      </c>
      <c r="H12" s="313">
        <f>INDEX(Personnel[],MATCH(E12,Paygrade,0),2)</f>
        <v>100</v>
      </c>
      <c r="I12" s="212">
        <f t="shared" si="0"/>
        <v>0</v>
      </c>
    </row>
    <row r="13" spans="1:10" s="190" customFormat="1" ht="11.25" x14ac:dyDescent="0.2">
      <c r="A13" s="309" t="s">
        <v>409</v>
      </c>
      <c r="B13" s="207"/>
      <c r="C13" s="310"/>
      <c r="D13" s="208" t="s">
        <v>258</v>
      </c>
      <c r="E13" s="209" t="s">
        <v>41</v>
      </c>
      <c r="F13" s="210"/>
      <c r="G13" s="210">
        <v>0</v>
      </c>
      <c r="H13" s="313">
        <f>INDEX(Personnel[],MATCH(E13,Paygrade,0),2)</f>
        <v>112</v>
      </c>
      <c r="I13" s="212">
        <f t="shared" si="0"/>
        <v>0</v>
      </c>
    </row>
    <row r="14" spans="1:10" s="190" customFormat="1" ht="11.25" x14ac:dyDescent="0.2">
      <c r="A14" s="309" t="s">
        <v>409</v>
      </c>
      <c r="B14" s="207"/>
      <c r="C14" s="310"/>
      <c r="D14" s="208" t="s">
        <v>258</v>
      </c>
      <c r="E14" s="209" t="s">
        <v>42</v>
      </c>
      <c r="F14" s="210"/>
      <c r="G14" s="210">
        <v>0</v>
      </c>
      <c r="H14" s="313">
        <f>INDEX(Personnel[],MATCH(E14,Paygrade,0),2)</f>
        <v>123</v>
      </c>
      <c r="I14" s="212">
        <f t="shared" si="0"/>
        <v>0</v>
      </c>
    </row>
    <row r="15" spans="1:10" s="190" customFormat="1" ht="11.25" x14ac:dyDescent="0.2">
      <c r="A15" s="309" t="s">
        <v>409</v>
      </c>
      <c r="B15" s="207"/>
      <c r="C15" s="310"/>
      <c r="D15" s="208" t="s">
        <v>258</v>
      </c>
      <c r="E15" s="209" t="s">
        <v>43</v>
      </c>
      <c r="F15" s="210"/>
      <c r="G15" s="210">
        <v>0</v>
      </c>
      <c r="H15" s="313">
        <f>INDEX(Personnel[],MATCH(E15,Paygrade,0),2)</f>
        <v>141</v>
      </c>
      <c r="I15" s="212">
        <f t="shared" si="0"/>
        <v>0</v>
      </c>
    </row>
    <row r="16" spans="1:10" s="190" customFormat="1" ht="11.25" x14ac:dyDescent="0.2">
      <c r="A16" s="309" t="s">
        <v>409</v>
      </c>
      <c r="B16" s="207"/>
      <c r="C16" s="310"/>
      <c r="D16" s="208" t="s">
        <v>258</v>
      </c>
      <c r="E16" s="209" t="s">
        <v>44</v>
      </c>
      <c r="F16" s="210"/>
      <c r="G16" s="210">
        <v>0</v>
      </c>
      <c r="H16" s="313">
        <f>INDEX(Personnel[],MATCH(E16,Paygrade,0),2)</f>
        <v>172</v>
      </c>
      <c r="I16" s="212">
        <f t="shared" si="0"/>
        <v>0</v>
      </c>
    </row>
    <row r="17" spans="1:9" s="190" customFormat="1" ht="11.25" x14ac:dyDescent="0.2">
      <c r="A17" s="309" t="s">
        <v>409</v>
      </c>
      <c r="B17" s="207"/>
      <c r="C17" s="310"/>
      <c r="D17" s="208" t="s">
        <v>258</v>
      </c>
      <c r="E17" s="209" t="s">
        <v>9</v>
      </c>
      <c r="F17" s="210"/>
      <c r="G17" s="210">
        <v>0</v>
      </c>
      <c r="H17" s="313">
        <f>INDEX(Personnel[],MATCH(E17,Paygrade,0),2)</f>
        <v>91</v>
      </c>
      <c r="I17" s="212">
        <f t="shared" si="0"/>
        <v>0</v>
      </c>
    </row>
    <row r="18" spans="1:9" s="190" customFormat="1" ht="11.25" x14ac:dyDescent="0.2">
      <c r="A18" s="309" t="s">
        <v>409</v>
      </c>
      <c r="B18" s="207"/>
      <c r="C18" s="310"/>
      <c r="D18" s="208" t="s">
        <v>258</v>
      </c>
      <c r="E18" s="209" t="s">
        <v>10</v>
      </c>
      <c r="F18" s="210"/>
      <c r="G18" s="210">
        <v>0</v>
      </c>
      <c r="H18" s="313">
        <f>INDEX(Personnel[],MATCH(E18,Paygrade,0),2)</f>
        <v>110</v>
      </c>
      <c r="I18" s="212">
        <f t="shared" si="0"/>
        <v>0</v>
      </c>
    </row>
    <row r="19" spans="1:9" s="190" customFormat="1" ht="11.25" x14ac:dyDescent="0.2">
      <c r="A19" s="309" t="s">
        <v>409</v>
      </c>
      <c r="B19" s="207"/>
      <c r="C19" s="310"/>
      <c r="D19" s="208" t="s">
        <v>258</v>
      </c>
      <c r="E19" s="209" t="s">
        <v>12</v>
      </c>
      <c r="F19" s="210"/>
      <c r="G19" s="210">
        <v>0</v>
      </c>
      <c r="H19" s="313">
        <f>INDEX(Personnel[],MATCH(E19,Paygrade,0),2)</f>
        <v>135</v>
      </c>
      <c r="I19" s="212">
        <f t="shared" si="0"/>
        <v>0</v>
      </c>
    </row>
    <row r="20" spans="1:9" s="190" customFormat="1" ht="11.25" x14ac:dyDescent="0.2">
      <c r="A20" s="309" t="s">
        <v>409</v>
      </c>
      <c r="B20" s="207"/>
      <c r="C20" s="310"/>
      <c r="D20" s="208" t="s">
        <v>258</v>
      </c>
      <c r="E20" s="209" t="s">
        <v>14</v>
      </c>
      <c r="F20" s="210"/>
      <c r="G20" s="210">
        <v>0</v>
      </c>
      <c r="H20" s="313">
        <f>INDEX(Personnel[],MATCH(E20,Paygrade,0),2)</f>
        <v>161</v>
      </c>
      <c r="I20" s="212">
        <f t="shared" si="0"/>
        <v>0</v>
      </c>
    </row>
    <row r="21" spans="1:9" s="190" customFormat="1" ht="11.25" x14ac:dyDescent="0.2">
      <c r="A21" s="309" t="s">
        <v>409</v>
      </c>
      <c r="B21" s="207"/>
      <c r="C21" s="310"/>
      <c r="D21" s="208" t="s">
        <v>258</v>
      </c>
      <c r="E21" s="209" t="s">
        <v>15</v>
      </c>
      <c r="F21" s="210"/>
      <c r="G21" s="210">
        <v>0</v>
      </c>
      <c r="H21" s="313">
        <f>INDEX(Personnel[],MATCH(E21,Paygrade,0),2)</f>
        <v>179</v>
      </c>
      <c r="I21" s="212">
        <f t="shared" si="0"/>
        <v>0</v>
      </c>
    </row>
    <row r="22" spans="1:9" s="190" customFormat="1" ht="11.25" x14ac:dyDescent="0.2">
      <c r="A22" s="309" t="s">
        <v>409</v>
      </c>
      <c r="B22" s="207"/>
      <c r="C22" s="310"/>
      <c r="D22" s="208" t="s">
        <v>258</v>
      </c>
      <c r="E22" s="209" t="s">
        <v>16</v>
      </c>
      <c r="F22" s="210"/>
      <c r="G22" s="210">
        <v>0</v>
      </c>
      <c r="H22" s="313">
        <f>INDEX(Personnel[],MATCH(E22,Paygrade,0),2)</f>
        <v>208</v>
      </c>
      <c r="I22" s="212">
        <f t="shared" si="0"/>
        <v>0</v>
      </c>
    </row>
    <row r="23" spans="1:9" s="190" customFormat="1" ht="11.25" x14ac:dyDescent="0.2">
      <c r="A23" s="309" t="s">
        <v>409</v>
      </c>
      <c r="B23" s="207"/>
      <c r="C23" s="310"/>
      <c r="D23" s="208" t="s">
        <v>258</v>
      </c>
      <c r="E23" s="209" t="s">
        <v>17</v>
      </c>
      <c r="F23" s="210"/>
      <c r="G23" s="210">
        <v>0</v>
      </c>
      <c r="H23" s="313">
        <f>INDEX(Personnel[],MATCH(E23,Paygrade,0),2)</f>
        <v>221</v>
      </c>
      <c r="I23" s="212">
        <f t="shared" si="0"/>
        <v>0</v>
      </c>
    </row>
    <row r="24" spans="1:9" s="190" customFormat="1" ht="11.25" x14ac:dyDescent="0.2">
      <c r="A24" s="309" t="s">
        <v>409</v>
      </c>
      <c r="B24" s="207"/>
      <c r="C24" s="310"/>
      <c r="D24" s="208" t="s">
        <v>258</v>
      </c>
      <c r="E24" s="209" t="s">
        <v>18</v>
      </c>
      <c r="F24" s="210"/>
      <c r="G24" s="210">
        <v>0</v>
      </c>
      <c r="H24" s="313">
        <f>INDEX(Personnel[],MATCH(E24,Paygrade,0),2)</f>
        <v>242</v>
      </c>
      <c r="I24" s="212">
        <f t="shared" si="0"/>
        <v>0</v>
      </c>
    </row>
    <row r="25" spans="1:9" s="190" customFormat="1" ht="11.25" x14ac:dyDescent="0.2">
      <c r="A25" s="309" t="s">
        <v>409</v>
      </c>
      <c r="B25" s="207"/>
      <c r="C25" s="310"/>
      <c r="D25" s="208" t="s">
        <v>258</v>
      </c>
      <c r="E25" s="209" t="s">
        <v>19</v>
      </c>
      <c r="F25" s="210"/>
      <c r="G25" s="210">
        <v>0</v>
      </c>
      <c r="H25" s="313">
        <f>INDEX(Personnel[],MATCH(E25,Paygrade,0),2)</f>
        <v>265</v>
      </c>
      <c r="I25" s="212">
        <f t="shared" si="0"/>
        <v>0</v>
      </c>
    </row>
    <row r="26" spans="1:9" s="190" customFormat="1" ht="11.25" x14ac:dyDescent="0.2">
      <c r="A26" s="309" t="s">
        <v>409</v>
      </c>
      <c r="B26" s="207"/>
      <c r="C26" s="310"/>
      <c r="D26" s="208" t="s">
        <v>258</v>
      </c>
      <c r="E26" s="209" t="s">
        <v>21</v>
      </c>
      <c r="F26" s="210"/>
      <c r="G26" s="210">
        <v>0</v>
      </c>
      <c r="H26" s="313">
        <f>INDEX(Personnel[],MATCH(E26,Paygrade,0),2)</f>
        <v>263</v>
      </c>
      <c r="I26" s="212">
        <f t="shared" si="0"/>
        <v>0</v>
      </c>
    </row>
    <row r="27" spans="1:9" s="190" customFormat="1" ht="11.25" x14ac:dyDescent="0.2">
      <c r="A27" s="309" t="s">
        <v>409</v>
      </c>
      <c r="B27" s="207"/>
      <c r="C27" s="310"/>
      <c r="D27" s="208" t="s">
        <v>258</v>
      </c>
      <c r="E27" s="209" t="s">
        <v>29</v>
      </c>
      <c r="F27" s="210"/>
      <c r="G27" s="210">
        <v>0</v>
      </c>
      <c r="H27" s="313">
        <f>INDEX(Personnel[],MATCH(E27,Paygrade,0),2)</f>
        <v>122</v>
      </c>
      <c r="I27" s="212">
        <f t="shared" si="0"/>
        <v>0</v>
      </c>
    </row>
    <row r="28" spans="1:9" s="190" customFormat="1" ht="11.25" x14ac:dyDescent="0.2">
      <c r="A28" s="309" t="s">
        <v>409</v>
      </c>
      <c r="B28" s="207"/>
      <c r="C28" s="310"/>
      <c r="D28" s="208" t="s">
        <v>258</v>
      </c>
      <c r="E28" s="209" t="s">
        <v>27</v>
      </c>
      <c r="F28" s="210"/>
      <c r="G28" s="210">
        <v>0</v>
      </c>
      <c r="H28" s="313">
        <f>INDEX(Personnel[],MATCH(E28,Paygrade,0),2)</f>
        <v>136</v>
      </c>
      <c r="I28" s="212">
        <f t="shared" si="0"/>
        <v>0</v>
      </c>
    </row>
    <row r="29" spans="1:9" s="190" customFormat="1" ht="11.25" x14ac:dyDescent="0.2">
      <c r="A29" s="309" t="s">
        <v>409</v>
      </c>
      <c r="B29" s="207"/>
      <c r="C29" s="310"/>
      <c r="D29" s="208" t="s">
        <v>258</v>
      </c>
      <c r="E29" s="209" t="s">
        <v>25</v>
      </c>
      <c r="F29" s="210"/>
      <c r="G29" s="210">
        <v>0</v>
      </c>
      <c r="H29" s="313">
        <f>INDEX(Personnel[],MATCH(E29,Paygrade,0),2)</f>
        <v>154</v>
      </c>
      <c r="I29" s="212">
        <f t="shared" si="0"/>
        <v>0</v>
      </c>
    </row>
    <row r="30" spans="1:9" s="190" customFormat="1" ht="11.25" x14ac:dyDescent="0.2">
      <c r="A30" s="309" t="s">
        <v>409</v>
      </c>
      <c r="B30" s="207"/>
      <c r="C30" s="310"/>
      <c r="D30" s="208" t="s">
        <v>258</v>
      </c>
      <c r="E30" s="209" t="s">
        <v>45</v>
      </c>
      <c r="F30" s="210"/>
      <c r="G30" s="210">
        <v>0</v>
      </c>
      <c r="H30" s="313">
        <f>INDEX(Personnel[],MATCH(E30,Paygrade,0),2)</f>
        <v>35</v>
      </c>
      <c r="I30" s="212">
        <f t="shared" si="0"/>
        <v>0</v>
      </c>
    </row>
    <row r="31" spans="1:9" s="190" customFormat="1" ht="11.25" x14ac:dyDescent="0.2">
      <c r="A31" s="309" t="s">
        <v>409</v>
      </c>
      <c r="B31" s="207"/>
      <c r="C31" s="310"/>
      <c r="D31" s="208" t="s">
        <v>258</v>
      </c>
      <c r="E31" s="209" t="s">
        <v>46</v>
      </c>
      <c r="F31" s="210"/>
      <c r="G31" s="210">
        <v>0</v>
      </c>
      <c r="H31" s="313">
        <f>INDEX(Personnel[],MATCH(E31,Paygrade,0),2)</f>
        <v>38</v>
      </c>
      <c r="I31" s="212">
        <f t="shared" si="0"/>
        <v>0</v>
      </c>
    </row>
    <row r="32" spans="1:9" s="190" customFormat="1" ht="11.25" x14ac:dyDescent="0.2">
      <c r="A32" s="309" t="s">
        <v>409</v>
      </c>
      <c r="B32" s="207"/>
      <c r="C32" s="310"/>
      <c r="D32" s="208" t="s">
        <v>258</v>
      </c>
      <c r="E32" s="209" t="s">
        <v>47</v>
      </c>
      <c r="F32" s="210"/>
      <c r="G32" s="210">
        <v>0</v>
      </c>
      <c r="H32" s="313">
        <f>INDEX(Personnel[],MATCH(E32,Paygrade,0),2)</f>
        <v>44</v>
      </c>
      <c r="I32" s="212">
        <f t="shared" si="0"/>
        <v>0</v>
      </c>
    </row>
    <row r="33" spans="1:18" s="190" customFormat="1" ht="11.25" x14ac:dyDescent="0.2">
      <c r="A33" s="309" t="s">
        <v>409</v>
      </c>
      <c r="B33" s="207"/>
      <c r="C33" s="310"/>
      <c r="D33" s="208" t="s">
        <v>258</v>
      </c>
      <c r="E33" s="209" t="s">
        <v>48</v>
      </c>
      <c r="F33" s="210"/>
      <c r="G33" s="210">
        <v>0</v>
      </c>
      <c r="H33" s="313">
        <f>INDEX(Personnel[],MATCH(E33,Paygrade,0),2)</f>
        <v>47</v>
      </c>
      <c r="I33" s="212">
        <f t="shared" si="0"/>
        <v>0</v>
      </c>
    </row>
    <row r="34" spans="1:18" s="190" customFormat="1" ht="11.25" x14ac:dyDescent="0.2">
      <c r="A34" s="309" t="s">
        <v>409</v>
      </c>
      <c r="B34" s="207"/>
      <c r="C34" s="310"/>
      <c r="D34" s="208" t="s">
        <v>258</v>
      </c>
      <c r="E34" s="209" t="s">
        <v>49</v>
      </c>
      <c r="F34" s="210"/>
      <c r="G34" s="210">
        <v>0</v>
      </c>
      <c r="H34" s="313">
        <f>INDEX(Personnel[],MATCH(E34,Paygrade,0),2)</f>
        <v>53</v>
      </c>
      <c r="I34" s="212">
        <f t="shared" si="0"/>
        <v>0</v>
      </c>
    </row>
    <row r="35" spans="1:18" s="190" customFormat="1" ht="11.25" x14ac:dyDescent="0.2">
      <c r="A35" s="309" t="s">
        <v>409</v>
      </c>
      <c r="B35" s="207"/>
      <c r="C35" s="310"/>
      <c r="D35" s="208" t="s">
        <v>258</v>
      </c>
      <c r="E35" s="209" t="s">
        <v>50</v>
      </c>
      <c r="F35" s="210"/>
      <c r="G35" s="210">
        <v>0</v>
      </c>
      <c r="H35" s="313">
        <f>INDEX(Personnel[],MATCH(E35,Paygrade,0),2)</f>
        <v>61</v>
      </c>
      <c r="I35" s="212">
        <f t="shared" si="0"/>
        <v>0</v>
      </c>
    </row>
    <row r="36" spans="1:18" s="190" customFormat="1" ht="11.25" x14ac:dyDescent="0.2">
      <c r="A36" s="309" t="s">
        <v>409</v>
      </c>
      <c r="B36" s="207"/>
      <c r="C36" s="310"/>
      <c r="D36" s="208" t="s">
        <v>258</v>
      </c>
      <c r="E36" s="209" t="s">
        <v>51</v>
      </c>
      <c r="F36" s="210"/>
      <c r="G36" s="210">
        <v>0</v>
      </c>
      <c r="H36" s="313">
        <f>INDEX(Personnel[],MATCH(E36,Paygrade,0),2)</f>
        <v>62</v>
      </c>
      <c r="I36" s="212">
        <f t="shared" si="0"/>
        <v>0</v>
      </c>
    </row>
    <row r="37" spans="1:18" s="190" customFormat="1" ht="12" thickBot="1" x14ac:dyDescent="0.25">
      <c r="A37" s="213"/>
      <c r="B37" s="214"/>
      <c r="C37" s="214"/>
      <c r="D37" s="215"/>
      <c r="E37" s="216"/>
      <c r="F37" s="216"/>
      <c r="G37" s="217"/>
      <c r="H37" s="218"/>
      <c r="I37" s="219"/>
    </row>
    <row r="38" spans="1:18" s="190" customFormat="1" ht="12" thickBot="1" x14ac:dyDescent="0.25">
      <c r="A38" s="220"/>
      <c r="B38" s="220"/>
      <c r="C38" s="221" t="s">
        <v>194</v>
      </c>
      <c r="D38" s="222"/>
      <c r="E38" s="222"/>
      <c r="F38" s="222"/>
      <c r="G38" s="223"/>
      <c r="H38" s="224"/>
      <c r="I38" s="225">
        <f>SUM(I7:I36)</f>
        <v>0</v>
      </c>
    </row>
    <row r="39" spans="1:18" s="190" customFormat="1" ht="12" thickBot="1" x14ac:dyDescent="0.25">
      <c r="A39" s="220"/>
      <c r="B39" s="220"/>
      <c r="C39" s="226"/>
      <c r="D39" s="226"/>
      <c r="E39" s="226"/>
      <c r="F39" s="226"/>
      <c r="G39" s="227"/>
      <c r="I39" s="227"/>
    </row>
    <row r="40" spans="1:18" s="190" customFormat="1" ht="11.25" x14ac:dyDescent="0.2">
      <c r="A40" s="185" t="s">
        <v>211</v>
      </c>
      <c r="B40" s="187" t="s">
        <v>303</v>
      </c>
      <c r="C40" s="187" t="s">
        <v>241</v>
      </c>
      <c r="D40" s="187" t="s">
        <v>239</v>
      </c>
      <c r="E40" s="187" t="s">
        <v>240</v>
      </c>
      <c r="F40" s="187" t="s">
        <v>320</v>
      </c>
      <c r="G40" s="193" t="s">
        <v>141</v>
      </c>
    </row>
    <row r="41" spans="1:18" s="190" customFormat="1" x14ac:dyDescent="0.2">
      <c r="A41" s="228" t="s">
        <v>244</v>
      </c>
      <c r="B41" s="229"/>
      <c r="C41" s="230">
        <v>0</v>
      </c>
      <c r="D41" s="336">
        <f>INDEX(Vehicle[],MATCH(A41,Vehicle_Type,0),3)</f>
        <v>9.84</v>
      </c>
      <c r="E41" s="230">
        <v>0</v>
      </c>
      <c r="F41" s="337">
        <f>INDEX(Vehicle[],MATCH(A41,Vehicle_Type,0),2)</f>
        <v>0.16</v>
      </c>
      <c r="G41" s="231">
        <f>C41*D41+E41*F41</f>
        <v>0</v>
      </c>
      <c r="M41"/>
      <c r="N41"/>
      <c r="O41"/>
      <c r="P41"/>
      <c r="Q41"/>
      <c r="R41"/>
    </row>
    <row r="42" spans="1:18" s="190" customFormat="1" x14ac:dyDescent="0.2">
      <c r="A42" s="228" t="s">
        <v>242</v>
      </c>
      <c r="B42" s="229"/>
      <c r="C42" s="230">
        <v>0</v>
      </c>
      <c r="D42" s="336">
        <f>INDEX(Vehicle[],MATCH(A42,Vehicle_Type,0),3)</f>
        <v>9.16</v>
      </c>
      <c r="E42" s="230">
        <v>0</v>
      </c>
      <c r="F42" s="337">
        <f>INDEX(Vehicle[],MATCH(A42,Vehicle_Type,0),2)</f>
        <v>0.13</v>
      </c>
      <c r="G42" s="231">
        <f t="shared" ref="G42:G43" si="1">C42*D42+E42*F42</f>
        <v>0</v>
      </c>
      <c r="M42"/>
      <c r="N42"/>
      <c r="O42"/>
      <c r="P42"/>
      <c r="Q42"/>
      <c r="R42"/>
    </row>
    <row r="43" spans="1:18" s="190" customFormat="1" x14ac:dyDescent="0.2">
      <c r="A43" s="228" t="s">
        <v>243</v>
      </c>
      <c r="B43" s="229"/>
      <c r="C43" s="230">
        <v>0</v>
      </c>
      <c r="D43" s="336">
        <f>INDEX(Vehicle[],MATCH(A43,Vehicle_Type,0),3)</f>
        <v>7.35</v>
      </c>
      <c r="E43" s="230">
        <v>0</v>
      </c>
      <c r="F43" s="337">
        <f>INDEX(Vehicle[],MATCH(A43,Vehicle_Type,0),2)</f>
        <v>0.12</v>
      </c>
      <c r="G43" s="231">
        <f t="shared" si="1"/>
        <v>0</v>
      </c>
      <c r="M43"/>
      <c r="N43"/>
      <c r="O43"/>
      <c r="P43"/>
      <c r="Q43"/>
      <c r="R43"/>
    </row>
    <row r="44" spans="1:18" s="190" customFormat="1" ht="13.5" thickBot="1" x14ac:dyDescent="0.25">
      <c r="C44" s="194"/>
      <c r="G44" s="232"/>
      <c r="M44"/>
      <c r="N44"/>
      <c r="O44"/>
      <c r="P44"/>
      <c r="Q44"/>
      <c r="R44"/>
    </row>
    <row r="45" spans="1:18" s="190" customFormat="1" ht="13.5" thickBot="1" x14ac:dyDescent="0.25">
      <c r="C45" s="221" t="s">
        <v>212</v>
      </c>
      <c r="D45" s="222"/>
      <c r="E45" s="222"/>
      <c r="F45" s="233"/>
      <c r="G45" s="234">
        <f>SUM(G41:G43)</f>
        <v>0</v>
      </c>
      <c r="H45" s="235"/>
      <c r="K45" s="191"/>
      <c r="L45" s="191"/>
      <c r="M45"/>
      <c r="N45"/>
      <c r="O45"/>
      <c r="P45"/>
      <c r="Q45"/>
      <c r="R45"/>
    </row>
    <row r="46" spans="1:18" s="190" customFormat="1" ht="13.5" thickBot="1" x14ac:dyDescent="0.25">
      <c r="C46" s="236"/>
      <c r="D46" s="236"/>
      <c r="E46" s="236"/>
      <c r="F46" s="236"/>
      <c r="G46" s="237"/>
      <c r="H46" s="238"/>
      <c r="L46" s="191"/>
      <c r="M46"/>
      <c r="N46"/>
      <c r="O46"/>
      <c r="P46"/>
      <c r="Q46"/>
      <c r="R46"/>
    </row>
    <row r="47" spans="1:18" s="190" customFormat="1" x14ac:dyDescent="0.2">
      <c r="A47" s="185" t="s">
        <v>200</v>
      </c>
      <c r="B47" s="187"/>
      <c r="C47" s="92" t="s">
        <v>201</v>
      </c>
      <c r="D47" s="187" t="s">
        <v>238</v>
      </c>
      <c r="E47" s="187" t="s">
        <v>233</v>
      </c>
      <c r="F47" s="187" t="s">
        <v>234</v>
      </c>
      <c r="G47" s="188" t="s">
        <v>141</v>
      </c>
      <c r="H47" s="189" t="s">
        <v>305</v>
      </c>
      <c r="I47" s="192"/>
      <c r="L47" s="191"/>
      <c r="M47"/>
      <c r="N47"/>
      <c r="O47"/>
      <c r="P47"/>
      <c r="Q47"/>
      <c r="R47"/>
    </row>
    <row r="48" spans="1:18" s="190" customFormat="1" x14ac:dyDescent="0.2">
      <c r="A48" s="239" t="s">
        <v>364</v>
      </c>
      <c r="B48" s="240"/>
      <c r="C48" s="89"/>
      <c r="D48" s="241" t="s">
        <v>8</v>
      </c>
      <c r="E48" s="210">
        <v>0</v>
      </c>
      <c r="F48" s="211">
        <f>INDEX(ADMIN!$A$7:$C$13,MATCH(A48,Air_Type,0),2)</f>
        <v>21111</v>
      </c>
      <c r="G48" s="242">
        <f>E48*F48</f>
        <v>0</v>
      </c>
      <c r="H48" s="243"/>
      <c r="I48" s="244"/>
      <c r="L48" s="191"/>
      <c r="M48"/>
      <c r="N48"/>
      <c r="O48"/>
      <c r="P48"/>
      <c r="Q48"/>
      <c r="R48"/>
    </row>
    <row r="49" spans="1:18" s="190" customFormat="1" x14ac:dyDescent="0.2">
      <c r="A49" s="239" t="s">
        <v>386</v>
      </c>
      <c r="B49" s="245"/>
      <c r="C49" s="89"/>
      <c r="D49" s="246" t="s">
        <v>8</v>
      </c>
      <c r="E49" s="210">
        <v>0</v>
      </c>
      <c r="F49" s="211">
        <f>INDEX(ADMIN!$A$7:$C$13,MATCH(A49,Air_Type,0),2)</f>
        <v>20921</v>
      </c>
      <c r="G49" s="247">
        <f>E49*F49</f>
        <v>0</v>
      </c>
      <c r="H49" s="243"/>
      <c r="I49" s="244"/>
      <c r="L49" s="191"/>
      <c r="M49"/>
      <c r="N49"/>
      <c r="O49"/>
      <c r="P49"/>
      <c r="Q49"/>
      <c r="R49"/>
    </row>
    <row r="50" spans="1:18" s="190" customFormat="1" ht="13.5" thickBot="1" x14ac:dyDescent="0.25">
      <c r="B50" s="245"/>
      <c r="C50" s="194"/>
      <c r="D50" s="248"/>
      <c r="G50" s="232"/>
      <c r="L50" s="191"/>
      <c r="M50"/>
      <c r="N50"/>
      <c r="O50"/>
      <c r="P50"/>
      <c r="Q50"/>
      <c r="R50"/>
    </row>
    <row r="51" spans="1:18" s="190" customFormat="1" ht="13.5" thickBot="1" x14ac:dyDescent="0.25">
      <c r="C51" s="221" t="s">
        <v>202</v>
      </c>
      <c r="D51" s="222"/>
      <c r="E51" s="222"/>
      <c r="F51" s="222"/>
      <c r="G51" s="234">
        <f>SUM(G48:G49)</f>
        <v>0</v>
      </c>
      <c r="H51" s="249"/>
      <c r="L51" s="191"/>
      <c r="M51"/>
      <c r="N51"/>
      <c r="O51"/>
      <c r="P51"/>
      <c r="Q51"/>
      <c r="R51"/>
    </row>
    <row r="52" spans="1:18" s="190" customFormat="1" ht="13.5" thickBot="1" x14ac:dyDescent="0.25">
      <c r="L52" s="191"/>
      <c r="M52"/>
      <c r="N52"/>
      <c r="O52"/>
      <c r="P52"/>
      <c r="Q52"/>
      <c r="R52"/>
    </row>
    <row r="53" spans="1:18" s="190" customFormat="1" x14ac:dyDescent="0.2">
      <c r="A53" s="185" t="s">
        <v>195</v>
      </c>
      <c r="B53" s="186"/>
      <c r="C53" s="88" t="s">
        <v>196</v>
      </c>
      <c r="D53" s="187" t="s">
        <v>238</v>
      </c>
      <c r="E53" s="187" t="s">
        <v>233</v>
      </c>
      <c r="F53" s="187" t="s">
        <v>234</v>
      </c>
      <c r="G53" s="188" t="s">
        <v>141</v>
      </c>
      <c r="H53" s="189" t="s">
        <v>305</v>
      </c>
      <c r="L53" s="191"/>
      <c r="M53" s="191"/>
      <c r="N53" s="191"/>
      <c r="O53" s="191"/>
      <c r="P53" s="191"/>
    </row>
    <row r="54" spans="1:18" s="190" customFormat="1" x14ac:dyDescent="0.2">
      <c r="A54" s="239" t="s">
        <v>362</v>
      </c>
      <c r="B54" s="240"/>
      <c r="C54" s="90"/>
      <c r="D54" s="241" t="str">
        <f>INDEX(Boats[],MATCH(A54,Boat_Type,0),3)</f>
        <v>HOURLY</v>
      </c>
      <c r="E54" s="210">
        <v>0</v>
      </c>
      <c r="F54" s="250">
        <f>INDEX(Boats[],MATCH(A54,Boat_Type,0),2)</f>
        <v>1511</v>
      </c>
      <c r="G54" s="242">
        <f>E54*F54</f>
        <v>0</v>
      </c>
      <c r="H54" s="243"/>
      <c r="L54" s="191"/>
      <c r="M54" s="191"/>
      <c r="N54" s="191"/>
      <c r="O54" s="191"/>
      <c r="P54" s="191"/>
    </row>
    <row r="55" spans="1:18" s="190" customFormat="1" x14ac:dyDescent="0.2">
      <c r="A55" s="239" t="s">
        <v>360</v>
      </c>
      <c r="B55" s="245"/>
      <c r="C55" s="91"/>
      <c r="D55" s="241" t="str">
        <f>INDEX(Boats[],MATCH(A55,Boat_Type,0),3)</f>
        <v>HOURLY</v>
      </c>
      <c r="E55" s="251">
        <v>0</v>
      </c>
      <c r="F55" s="250">
        <f>INDEX(Boats[],MATCH(A55,Boat_Type,0),2)</f>
        <v>3429</v>
      </c>
      <c r="G55" s="242">
        <f>E55*F55</f>
        <v>0</v>
      </c>
      <c r="H55" s="252"/>
      <c r="L55" s="191"/>
      <c r="M55" s="191"/>
      <c r="N55" s="191"/>
      <c r="O55" s="191"/>
      <c r="P55" s="191"/>
    </row>
    <row r="56" spans="1:18" s="190" customFormat="1" ht="13.5" thickBot="1" x14ac:dyDescent="0.25">
      <c r="A56" s="245"/>
      <c r="B56" s="245"/>
      <c r="C56" s="253"/>
      <c r="D56" s="248"/>
      <c r="E56" s="248"/>
      <c r="G56" s="254"/>
      <c r="H56" s="255"/>
      <c r="L56" s="191"/>
      <c r="M56" s="191"/>
      <c r="N56" s="191"/>
      <c r="O56" s="191"/>
      <c r="P56" s="191"/>
    </row>
    <row r="57" spans="1:18" s="190" customFormat="1" ht="12" thickBot="1" x14ac:dyDescent="0.25">
      <c r="C57" s="221" t="s">
        <v>197</v>
      </c>
      <c r="D57" s="222"/>
      <c r="E57" s="222"/>
      <c r="F57" s="222"/>
      <c r="G57" s="234">
        <f>SUM(G54:G55)</f>
        <v>0</v>
      </c>
    </row>
    <row r="58" spans="1:18" s="190" customFormat="1" ht="12" thickBot="1" x14ac:dyDescent="0.25">
      <c r="G58" s="256"/>
    </row>
    <row r="59" spans="1:18" s="190" customFormat="1" ht="11.25" x14ac:dyDescent="0.2">
      <c r="A59" s="185" t="s">
        <v>198</v>
      </c>
      <c r="B59" s="187"/>
      <c r="C59" s="92" t="s">
        <v>304</v>
      </c>
      <c r="D59" s="187" t="s">
        <v>238</v>
      </c>
      <c r="E59" s="187" t="s">
        <v>233</v>
      </c>
      <c r="F59" s="187" t="s">
        <v>234</v>
      </c>
      <c r="G59" s="188" t="s">
        <v>141</v>
      </c>
      <c r="H59" s="189" t="s">
        <v>305</v>
      </c>
    </row>
    <row r="60" spans="1:18" s="190" customFormat="1" ht="11.25" x14ac:dyDescent="0.2">
      <c r="A60" s="239" t="s">
        <v>336</v>
      </c>
      <c r="B60" s="240"/>
      <c r="C60" s="90"/>
      <c r="D60" s="241" t="str">
        <f>INDEX(Cutters[],MATCH(A60,Cutter_Type,0),3)</f>
        <v>HOURLY</v>
      </c>
      <c r="E60" s="210">
        <v>0</v>
      </c>
      <c r="F60" s="250">
        <f>INDEX(Cutters[],MATCH(A60,Cutter_Type,0),2)</f>
        <v>32876</v>
      </c>
      <c r="G60" s="242">
        <f>E60*F60</f>
        <v>0</v>
      </c>
      <c r="H60" s="243"/>
    </row>
    <row r="61" spans="1:18" s="190" customFormat="1" ht="11.25" x14ac:dyDescent="0.2">
      <c r="A61" s="239" t="s">
        <v>347</v>
      </c>
      <c r="B61" s="240"/>
      <c r="C61" s="91"/>
      <c r="D61" s="241" t="str">
        <f>INDEX(Cutters[],MATCH(A61,Cutter_Type,0),3)</f>
        <v>HOURLY</v>
      </c>
      <c r="E61" s="210">
        <v>0</v>
      </c>
      <c r="F61" s="250">
        <f>INDEX(Cutters[],MATCH(A61,Cutter_Type,0),2)</f>
        <v>7787</v>
      </c>
      <c r="G61" s="242">
        <f>E61*F61</f>
        <v>0</v>
      </c>
      <c r="H61" s="252"/>
    </row>
    <row r="62" spans="1:18" s="190" customFormat="1" ht="12" thickBot="1" x14ac:dyDescent="0.25">
      <c r="A62" s="245"/>
      <c r="C62" s="253"/>
      <c r="G62" s="254"/>
      <c r="H62" s="245"/>
    </row>
    <row r="63" spans="1:18" s="190" customFormat="1" ht="12" thickBot="1" x14ac:dyDescent="0.25">
      <c r="C63" s="221" t="s">
        <v>199</v>
      </c>
      <c r="D63" s="222"/>
      <c r="E63" s="222"/>
      <c r="F63" s="222"/>
      <c r="G63" s="234">
        <f>SUM(G60:G61)</f>
        <v>0</v>
      </c>
    </row>
    <row r="64" spans="1:18" s="190" customFormat="1" ht="12" thickBot="1" x14ac:dyDescent="0.25">
      <c r="F64" s="320"/>
    </row>
    <row r="65" spans="1:9" s="190" customFormat="1" ht="11.25" x14ac:dyDescent="0.2">
      <c r="A65" s="185" t="s">
        <v>203</v>
      </c>
      <c r="B65" s="186"/>
      <c r="C65" s="186"/>
      <c r="D65" s="187" t="s">
        <v>238</v>
      </c>
      <c r="E65" s="187" t="s">
        <v>233</v>
      </c>
      <c r="F65" s="319" t="s">
        <v>234</v>
      </c>
      <c r="G65" s="193" t="s">
        <v>141</v>
      </c>
      <c r="H65" s="194"/>
      <c r="I65" s="192"/>
    </row>
    <row r="66" spans="1:9" s="190" customFormat="1" ht="11.25" x14ac:dyDescent="0.2">
      <c r="A66" s="239" t="s">
        <v>115</v>
      </c>
      <c r="B66" s="240"/>
      <c r="C66" s="240"/>
      <c r="D66" s="241" t="str">
        <f>INDEX(Equipment[],MATCH(A66,Equip_List,0),3)</f>
        <v>HOURLY</v>
      </c>
      <c r="E66" s="210">
        <v>0</v>
      </c>
      <c r="F66" s="250">
        <f>INDEX(Equipment[],MATCH(A66,Equip_List,0),2)</f>
        <v>15</v>
      </c>
      <c r="G66" s="231">
        <f>E66*F66</f>
        <v>0</v>
      </c>
      <c r="H66" s="217"/>
      <c r="I66" s="244"/>
    </row>
    <row r="67" spans="1:9" s="190" customFormat="1" ht="11.25" x14ac:dyDescent="0.2">
      <c r="A67" s="239" t="s">
        <v>105</v>
      </c>
      <c r="B67" s="240"/>
      <c r="C67" s="240"/>
      <c r="D67" s="241" t="str">
        <f>INDEX(Equipment[],MATCH(A67,Equip_List,0),3)</f>
        <v>HOURLY</v>
      </c>
      <c r="E67" s="210">
        <v>0</v>
      </c>
      <c r="F67" s="250">
        <f>INDEX(Equipment[],MATCH(A67,Equip_List,0),2)</f>
        <v>13</v>
      </c>
      <c r="G67" s="231">
        <f>E67*F67</f>
        <v>0</v>
      </c>
      <c r="H67" s="217"/>
      <c r="I67" s="244"/>
    </row>
    <row r="68" spans="1:9" s="190" customFormat="1" ht="11.25" x14ac:dyDescent="0.2">
      <c r="A68" s="239" t="s">
        <v>80</v>
      </c>
      <c r="B68" s="240"/>
      <c r="C68" s="245"/>
      <c r="D68" s="241" t="str">
        <f>INDEX(Equipment[],MATCH(A68,Equip_List,0),3)</f>
        <v>HOURLY</v>
      </c>
      <c r="E68" s="210">
        <v>0</v>
      </c>
      <c r="F68" s="250">
        <f>INDEX(Equipment[],MATCH(A68,Equip_List,0),2)</f>
        <v>296</v>
      </c>
      <c r="G68" s="231">
        <f>E68*F68</f>
        <v>0</v>
      </c>
      <c r="H68" s="217"/>
      <c r="I68" s="244"/>
    </row>
    <row r="69" spans="1:9" s="190" customFormat="1" ht="12" thickBot="1" x14ac:dyDescent="0.25">
      <c r="A69" s="245"/>
      <c r="C69" s="253"/>
      <c r="G69" s="254"/>
    </row>
    <row r="70" spans="1:9" s="190" customFormat="1" ht="12" thickBot="1" x14ac:dyDescent="0.25">
      <c r="C70" s="221" t="s">
        <v>204</v>
      </c>
      <c r="D70" s="222"/>
      <c r="E70" s="222"/>
      <c r="F70" s="222"/>
      <c r="G70" s="234">
        <f>SUM(G66:G68)</f>
        <v>0</v>
      </c>
      <c r="H70" s="249"/>
    </row>
    <row r="71" spans="1:9" s="190" customFormat="1" ht="12" thickBot="1" x14ac:dyDescent="0.25">
      <c r="C71" s="226"/>
      <c r="D71" s="226"/>
      <c r="E71" s="226"/>
      <c r="F71" s="249"/>
      <c r="G71" s="249"/>
    </row>
    <row r="72" spans="1:9" s="190" customFormat="1" ht="11.25" x14ac:dyDescent="0.2">
      <c r="A72" s="185" t="s">
        <v>205</v>
      </c>
      <c r="B72" s="186"/>
      <c r="C72" s="257" t="s">
        <v>206</v>
      </c>
      <c r="D72" s="258"/>
      <c r="E72" s="186"/>
      <c r="F72" s="187" t="s">
        <v>207</v>
      </c>
      <c r="G72" s="193" t="s">
        <v>208</v>
      </c>
    </row>
    <row r="73" spans="1:9" s="190" customFormat="1" ht="11.25" x14ac:dyDescent="0.2">
      <c r="A73" s="239" t="s">
        <v>209</v>
      </c>
      <c r="B73" s="259"/>
      <c r="C73" s="260"/>
      <c r="D73" s="261"/>
      <c r="E73" s="262"/>
      <c r="F73" s="430"/>
      <c r="G73" s="263"/>
    </row>
    <row r="74" spans="1:9" s="190" customFormat="1" ht="12" thickBot="1" x14ac:dyDescent="0.25">
      <c r="C74" s="248"/>
      <c r="G74" s="256"/>
    </row>
    <row r="75" spans="1:9" s="190" customFormat="1" ht="12" thickBot="1" x14ac:dyDescent="0.25">
      <c r="C75" s="221" t="s">
        <v>210</v>
      </c>
      <c r="D75" s="222"/>
      <c r="E75" s="222"/>
      <c r="F75" s="222"/>
      <c r="G75" s="234">
        <f>SUM(G73:G73)</f>
        <v>0</v>
      </c>
    </row>
    <row r="76" spans="1:9" s="190" customFormat="1" ht="12" thickBot="1" x14ac:dyDescent="0.25"/>
    <row r="77" spans="1:9" s="190" customFormat="1" ht="11.25" x14ac:dyDescent="0.2">
      <c r="A77" s="185" t="s">
        <v>213</v>
      </c>
      <c r="B77" s="186"/>
      <c r="C77" s="257" t="s">
        <v>214</v>
      </c>
      <c r="D77" s="258"/>
      <c r="E77" s="186"/>
      <c r="F77" s="186"/>
      <c r="G77" s="264" t="s">
        <v>215</v>
      </c>
    </row>
    <row r="78" spans="1:9" s="190" customFormat="1" ht="11.25" x14ac:dyDescent="0.2">
      <c r="A78" s="239"/>
      <c r="B78" s="240"/>
      <c r="C78" s="428"/>
      <c r="D78" s="429"/>
      <c r="E78" s="326"/>
      <c r="F78" s="259"/>
      <c r="G78" s="263"/>
    </row>
    <row r="79" spans="1:9" s="190" customFormat="1" ht="11.25" x14ac:dyDescent="0.2">
      <c r="A79" s="239"/>
      <c r="B79" s="240"/>
      <c r="C79" s="265"/>
      <c r="D79" s="261"/>
      <c r="E79" s="326"/>
      <c r="F79" s="259"/>
      <c r="G79" s="263"/>
    </row>
    <row r="80" spans="1:9" s="190" customFormat="1" ht="11.25" x14ac:dyDescent="0.2">
      <c r="A80" s="239"/>
      <c r="B80" s="240"/>
      <c r="C80" s="265"/>
      <c r="D80" s="261"/>
      <c r="E80" s="326"/>
      <c r="F80" s="259"/>
      <c r="G80" s="263"/>
    </row>
    <row r="81" spans="1:7" s="190" customFormat="1" ht="12" thickBot="1" x14ac:dyDescent="0.25">
      <c r="G81" s="256"/>
    </row>
    <row r="82" spans="1:7" s="190" customFormat="1" ht="12" thickBot="1" x14ac:dyDescent="0.25">
      <c r="C82" s="221" t="s">
        <v>216</v>
      </c>
      <c r="D82" s="222"/>
      <c r="E82" s="222"/>
      <c r="F82" s="222"/>
      <c r="G82" s="266">
        <f>SUM(G78:G80)</f>
        <v>0</v>
      </c>
    </row>
    <row r="83" spans="1:7" s="190" customFormat="1" ht="12" thickBot="1" x14ac:dyDescent="0.25">
      <c r="G83" s="244"/>
    </row>
    <row r="84" spans="1:7" s="190" customFormat="1" ht="11.25" x14ac:dyDescent="0.2">
      <c r="A84" s="185" t="s">
        <v>323</v>
      </c>
      <c r="B84" s="186"/>
      <c r="C84" s="257" t="s">
        <v>217</v>
      </c>
      <c r="D84" s="258"/>
      <c r="E84" s="257" t="s">
        <v>218</v>
      </c>
      <c r="F84" s="258"/>
      <c r="G84" s="193" t="s">
        <v>215</v>
      </c>
    </row>
    <row r="85" spans="1:7" s="190" customFormat="1" ht="11.25" x14ac:dyDescent="0.2">
      <c r="A85" s="239"/>
      <c r="B85" s="259"/>
      <c r="C85" s="426"/>
      <c r="D85" s="427"/>
      <c r="E85" s="267"/>
      <c r="F85" s="268"/>
      <c r="G85" s="263"/>
    </row>
    <row r="86" spans="1:7" s="190" customFormat="1" ht="11.25" x14ac:dyDescent="0.2">
      <c r="A86" s="239"/>
      <c r="B86" s="259"/>
      <c r="C86" s="265"/>
      <c r="D86" s="261"/>
      <c r="E86" s="267"/>
      <c r="F86" s="268"/>
      <c r="G86" s="263"/>
    </row>
    <row r="87" spans="1:7" s="190" customFormat="1" ht="11.25" x14ac:dyDescent="0.2">
      <c r="A87" s="239"/>
      <c r="B87" s="259"/>
      <c r="C87" s="265"/>
      <c r="D87" s="261"/>
      <c r="E87" s="267"/>
      <c r="F87" s="268"/>
      <c r="G87" s="263"/>
    </row>
    <row r="88" spans="1:7" s="190" customFormat="1" ht="12" thickBot="1" x14ac:dyDescent="0.25">
      <c r="G88" s="256"/>
    </row>
    <row r="89" spans="1:7" s="190" customFormat="1" ht="12" thickBot="1" x14ac:dyDescent="0.25">
      <c r="C89" s="221" t="s">
        <v>219</v>
      </c>
      <c r="D89" s="222"/>
      <c r="E89" s="222"/>
      <c r="F89" s="222"/>
      <c r="G89" s="234">
        <f>SUM(G85:G87)</f>
        <v>0</v>
      </c>
    </row>
    <row r="90" spans="1:7" s="190" customFormat="1" ht="12" thickBot="1" x14ac:dyDescent="0.25">
      <c r="B90" s="305"/>
      <c r="C90" s="226"/>
      <c r="D90" s="226"/>
      <c r="E90" s="322"/>
      <c r="F90" s="226"/>
      <c r="G90" s="249"/>
    </row>
    <row r="91" spans="1:7" s="190" customFormat="1" ht="11.25" x14ac:dyDescent="0.2">
      <c r="A91" s="424" t="s">
        <v>321</v>
      </c>
      <c r="B91" s="186"/>
      <c r="C91" s="257" t="s">
        <v>214</v>
      </c>
      <c r="D91" s="258"/>
      <c r="E91" s="321"/>
      <c r="F91" s="186"/>
      <c r="G91" s="264" t="s">
        <v>215</v>
      </c>
    </row>
    <row r="92" spans="1:7" s="190" customFormat="1" ht="11.25" x14ac:dyDescent="0.2">
      <c r="A92" s="308"/>
      <c r="B92" s="304"/>
      <c r="C92" s="428"/>
      <c r="D92" s="429"/>
      <c r="E92" s="323"/>
      <c r="F92" s="259"/>
      <c r="G92" s="263"/>
    </row>
    <row r="93" spans="1:7" s="190" customFormat="1" ht="11.25" x14ac:dyDescent="0.2">
      <c r="A93" s="307"/>
      <c r="B93" s="240"/>
      <c r="C93" s="428"/>
      <c r="D93" s="429"/>
      <c r="E93" s="323"/>
      <c r="F93" s="259"/>
      <c r="G93" s="263"/>
    </row>
    <row r="94" spans="1:7" s="190" customFormat="1" ht="11.25" x14ac:dyDescent="0.2">
      <c r="A94" s="306"/>
      <c r="B94" s="240"/>
      <c r="C94" s="428"/>
      <c r="D94" s="429"/>
      <c r="E94" s="323"/>
      <c r="F94" s="259"/>
      <c r="G94" s="263"/>
    </row>
    <row r="95" spans="1:7" s="190" customFormat="1" ht="12" thickBot="1" x14ac:dyDescent="0.25">
      <c r="A95" s="194"/>
      <c r="G95" s="256"/>
    </row>
    <row r="96" spans="1:7" s="190" customFormat="1" ht="12" thickBot="1" x14ac:dyDescent="0.25">
      <c r="A96" s="194"/>
      <c r="C96" s="221" t="s">
        <v>220</v>
      </c>
      <c r="D96" s="222"/>
      <c r="E96" s="222"/>
      <c r="F96" s="222"/>
      <c r="G96" s="266">
        <f>SUM(G92:G94)</f>
        <v>0</v>
      </c>
    </row>
    <row r="97" spans="1:17" s="190" customFormat="1" ht="12" thickBot="1" x14ac:dyDescent="0.25">
      <c r="A97" s="194"/>
      <c r="C97" s="226"/>
      <c r="D97" s="226"/>
      <c r="E97" s="226"/>
      <c r="F97" s="226"/>
      <c r="G97" s="270"/>
    </row>
    <row r="98" spans="1:17" s="190" customFormat="1" ht="11.25" x14ac:dyDescent="0.2">
      <c r="A98" s="425" t="s">
        <v>322</v>
      </c>
      <c r="B98" s="186"/>
      <c r="C98" s="257" t="s">
        <v>214</v>
      </c>
      <c r="D98" s="258"/>
      <c r="E98" s="269"/>
      <c r="F98" s="269"/>
      <c r="G98" s="264" t="s">
        <v>215</v>
      </c>
    </row>
    <row r="99" spans="1:17" s="190" customFormat="1" ht="11.25" x14ac:dyDescent="0.2">
      <c r="A99" s="239"/>
      <c r="B99" s="240"/>
      <c r="C99" s="428"/>
      <c r="D99" s="429"/>
      <c r="E99" s="326"/>
      <c r="F99" s="259"/>
      <c r="G99" s="263"/>
    </row>
    <row r="100" spans="1:17" s="190" customFormat="1" ht="11.25" x14ac:dyDescent="0.2">
      <c r="A100" s="239"/>
      <c r="B100" s="240"/>
      <c r="C100" s="428"/>
      <c r="D100" s="429"/>
      <c r="E100" s="326"/>
      <c r="F100" s="259"/>
      <c r="G100" s="263"/>
    </row>
    <row r="101" spans="1:17" s="190" customFormat="1" ht="11.25" x14ac:dyDescent="0.2">
      <c r="A101" s="239"/>
      <c r="B101" s="245"/>
      <c r="C101" s="428"/>
      <c r="D101" s="429"/>
      <c r="E101" s="326"/>
      <c r="F101" s="327"/>
      <c r="G101" s="271"/>
    </row>
    <row r="102" spans="1:17" s="190" customFormat="1" ht="12" thickBot="1" x14ac:dyDescent="0.25">
      <c r="B102" s="245"/>
      <c r="F102" s="248"/>
      <c r="G102" s="272"/>
    </row>
    <row r="103" spans="1:17" s="190" customFormat="1" ht="12" thickBot="1" x14ac:dyDescent="0.25">
      <c r="C103" s="221" t="s">
        <v>221</v>
      </c>
      <c r="D103" s="222"/>
      <c r="E103" s="222"/>
      <c r="F103" s="222"/>
      <c r="G103" s="266">
        <f>SUM(G99:G101)</f>
        <v>0</v>
      </c>
    </row>
    <row r="104" spans="1:17" s="190" customFormat="1" ht="12" thickBot="1" x14ac:dyDescent="0.25">
      <c r="G104" s="244"/>
    </row>
    <row r="105" spans="1:17" s="190" customFormat="1" ht="11.25" x14ac:dyDescent="0.2">
      <c r="A105" s="185" t="s">
        <v>222</v>
      </c>
      <c r="B105" s="273"/>
      <c r="C105" s="257" t="s">
        <v>214</v>
      </c>
      <c r="D105" s="258"/>
      <c r="E105" s="269"/>
      <c r="F105" s="269"/>
      <c r="G105" s="264" t="s">
        <v>215</v>
      </c>
    </row>
    <row r="106" spans="1:17" s="190" customFormat="1" ht="11.25" x14ac:dyDescent="0.2">
      <c r="A106" s="239"/>
      <c r="B106" s="240"/>
      <c r="C106" s="428"/>
      <c r="D106" s="429"/>
      <c r="E106" s="326"/>
      <c r="F106" s="259"/>
      <c r="G106" s="263"/>
    </row>
    <row r="107" spans="1:17" s="190" customFormat="1" ht="11.25" x14ac:dyDescent="0.2">
      <c r="A107" s="239"/>
      <c r="B107" s="240"/>
      <c r="C107" s="428"/>
      <c r="D107" s="429"/>
      <c r="E107" s="326"/>
      <c r="F107" s="259"/>
      <c r="G107" s="263"/>
    </row>
    <row r="108" spans="1:17" s="190" customFormat="1" ht="11.25" x14ac:dyDescent="0.2">
      <c r="A108" s="239"/>
      <c r="B108" s="240"/>
      <c r="C108" s="428"/>
      <c r="D108" s="429"/>
      <c r="E108" s="326"/>
      <c r="F108" s="259"/>
      <c r="G108" s="271"/>
    </row>
    <row r="109" spans="1:17" s="190" customFormat="1" ht="12" thickBot="1" x14ac:dyDescent="0.25">
      <c r="C109" s="226"/>
      <c r="D109" s="226"/>
      <c r="E109" s="226"/>
      <c r="F109" s="226"/>
      <c r="G109" s="275"/>
    </row>
    <row r="110" spans="1:17" s="190" customFormat="1" ht="13.5" thickBot="1" x14ac:dyDescent="0.25">
      <c r="C110" s="221" t="s">
        <v>223</v>
      </c>
      <c r="D110" s="222"/>
      <c r="E110" s="222"/>
      <c r="F110" s="222"/>
      <c r="G110" s="266">
        <f>SUM(G106:G108)</f>
        <v>0</v>
      </c>
      <c r="K110" s="198"/>
      <c r="L110" s="198"/>
      <c r="M110" s="198"/>
      <c r="N110" s="198"/>
      <c r="O110" s="198"/>
      <c r="P110" s="198"/>
      <c r="Q110" s="198"/>
    </row>
    <row r="111" spans="1:17" s="198" customFormat="1" ht="13.5" thickBot="1" x14ac:dyDescent="0.25">
      <c r="B111" s="276"/>
      <c r="E111" s="277"/>
      <c r="G111" s="277"/>
      <c r="K111" s="190"/>
      <c r="L111" s="190"/>
      <c r="M111" s="190"/>
      <c r="N111" s="190"/>
      <c r="O111" s="190"/>
      <c r="P111" s="190"/>
      <c r="Q111" s="190"/>
    </row>
    <row r="112" spans="1:17" s="190" customFormat="1" ht="11.25" x14ac:dyDescent="0.2">
      <c r="A112" s="185" t="s">
        <v>224</v>
      </c>
      <c r="B112" s="186"/>
      <c r="C112" s="257" t="s">
        <v>214</v>
      </c>
      <c r="D112" s="258"/>
      <c r="E112" s="269"/>
      <c r="F112" s="269"/>
      <c r="G112" s="264" t="s">
        <v>215</v>
      </c>
    </row>
    <row r="113" spans="1:17" s="190" customFormat="1" ht="11.25" x14ac:dyDescent="0.2">
      <c r="A113" s="239"/>
      <c r="B113" s="240"/>
      <c r="C113" s="428"/>
      <c r="D113" s="429"/>
      <c r="E113" s="326"/>
      <c r="F113" s="259"/>
      <c r="G113" s="263"/>
    </row>
    <row r="114" spans="1:17" s="190" customFormat="1" ht="11.25" x14ac:dyDescent="0.2">
      <c r="A114" s="239"/>
      <c r="B114" s="240"/>
      <c r="C114" s="428"/>
      <c r="D114" s="429"/>
      <c r="E114" s="326"/>
      <c r="F114" s="259"/>
      <c r="G114" s="263"/>
    </row>
    <row r="115" spans="1:17" s="190" customFormat="1" x14ac:dyDescent="0.2">
      <c r="A115" s="239"/>
      <c r="B115" s="240"/>
      <c r="C115" s="428"/>
      <c r="D115" s="429"/>
      <c r="E115" s="326"/>
      <c r="F115" s="259"/>
      <c r="G115" s="263"/>
      <c r="I115"/>
      <c r="J115"/>
      <c r="K115"/>
    </row>
    <row r="116" spans="1:17" s="190" customFormat="1" ht="13.5" thickBot="1" x14ac:dyDescent="0.25">
      <c r="D116" s="248"/>
      <c r="G116" s="256"/>
      <c r="I116"/>
      <c r="J116"/>
      <c r="K116"/>
    </row>
    <row r="117" spans="1:17" s="190" customFormat="1" ht="13.5" thickBot="1" x14ac:dyDescent="0.25">
      <c r="C117" s="221" t="s">
        <v>225</v>
      </c>
      <c r="D117" s="222"/>
      <c r="E117" s="222"/>
      <c r="F117" s="222"/>
      <c r="G117" s="266">
        <f>SUM(G113:G115)</f>
        <v>0</v>
      </c>
      <c r="I117"/>
      <c r="J117"/>
      <c r="K117"/>
    </row>
    <row r="118" spans="1:17" s="190" customFormat="1" ht="13.5" thickBot="1" x14ac:dyDescent="0.25">
      <c r="G118" s="244"/>
      <c r="I118"/>
      <c r="J118"/>
      <c r="K118"/>
    </row>
    <row r="119" spans="1:17" s="190" customFormat="1" x14ac:dyDescent="0.2">
      <c r="A119" s="185" t="s">
        <v>226</v>
      </c>
      <c r="B119" s="186"/>
      <c r="C119" s="257" t="s">
        <v>227</v>
      </c>
      <c r="D119" s="257"/>
      <c r="E119" s="328"/>
      <c r="F119" s="274"/>
      <c r="G119" s="264" t="s">
        <v>215</v>
      </c>
      <c r="I119"/>
      <c r="J119"/>
      <c r="K119"/>
    </row>
    <row r="120" spans="1:17" s="190" customFormat="1" x14ac:dyDescent="0.2">
      <c r="A120" s="239"/>
      <c r="B120" s="240"/>
      <c r="C120" s="428"/>
      <c r="D120" s="429"/>
      <c r="E120" s="325"/>
      <c r="F120" s="324"/>
      <c r="G120" s="263"/>
      <c r="I120"/>
      <c r="J120"/>
      <c r="K120"/>
    </row>
    <row r="121" spans="1:17" s="190" customFormat="1" x14ac:dyDescent="0.2">
      <c r="A121" s="239"/>
      <c r="B121" s="240"/>
      <c r="C121" s="428"/>
      <c r="D121" s="429"/>
      <c r="E121" s="325"/>
      <c r="F121" s="324"/>
      <c r="G121" s="263"/>
      <c r="I121"/>
      <c r="J121"/>
      <c r="K121"/>
    </row>
    <row r="122" spans="1:17" s="190" customFormat="1" ht="11.25" x14ac:dyDescent="0.2">
      <c r="A122" s="239"/>
      <c r="B122" s="240"/>
      <c r="C122" s="428"/>
      <c r="D122" s="429"/>
      <c r="E122" s="325"/>
      <c r="F122" s="324"/>
      <c r="G122" s="271"/>
    </row>
    <row r="123" spans="1:17" s="190" customFormat="1" ht="13.5" thickBot="1" x14ac:dyDescent="0.25">
      <c r="G123" s="272"/>
      <c r="K123" s="198"/>
      <c r="L123" s="198"/>
      <c r="M123" s="198"/>
      <c r="N123" s="198"/>
      <c r="O123" s="198"/>
      <c r="P123" s="198"/>
      <c r="Q123" s="198"/>
    </row>
    <row r="124" spans="1:17" s="198" customFormat="1" ht="13.5" thickBot="1" x14ac:dyDescent="0.25">
      <c r="A124" s="190"/>
      <c r="B124" s="190"/>
      <c r="C124" s="221" t="s">
        <v>228</v>
      </c>
      <c r="D124" s="222"/>
      <c r="E124" s="222"/>
      <c r="F124" s="222"/>
      <c r="G124" s="266">
        <f>SUM(G120:G122)</f>
        <v>0</v>
      </c>
      <c r="H124" s="278" t="s">
        <v>298</v>
      </c>
      <c r="I124" s="279"/>
    </row>
    <row r="125" spans="1:17" s="198" customFormat="1" ht="13.5" thickBot="1" x14ac:dyDescent="0.25">
      <c r="A125" s="276"/>
      <c r="B125" s="276"/>
      <c r="C125" s="277"/>
      <c r="H125" s="285">
        <f ca="1">NOW()</f>
        <v>45048.44266724537</v>
      </c>
      <c r="I125" s="279"/>
    </row>
    <row r="126" spans="1:17" s="198" customFormat="1" ht="13.5" customHeight="1" thickBot="1" x14ac:dyDescent="0.25">
      <c r="A126" s="276"/>
      <c r="B126" s="280" t="s">
        <v>229</v>
      </c>
      <c r="C126" s="281"/>
      <c r="D126" s="282"/>
      <c r="E126" s="283"/>
      <c r="F126" s="283"/>
      <c r="G126" s="284">
        <f>I38+G57+G63+G51+G70+G75+G45+G82+G89+G96+G103+G110+G117+G124</f>
        <v>0</v>
      </c>
      <c r="H126" s="197"/>
      <c r="K126" s="286"/>
      <c r="L126" s="286"/>
      <c r="M126" s="286"/>
      <c r="N126" s="286"/>
      <c r="O126" s="286"/>
      <c r="P126" s="286"/>
      <c r="Q126" s="286"/>
    </row>
    <row r="127" spans="1:17" s="286" customFormat="1" ht="23.25" x14ac:dyDescent="0.2">
      <c r="A127" s="198"/>
      <c r="B127" s="276"/>
      <c r="C127" s="198"/>
      <c r="D127" s="198"/>
      <c r="E127" s="277"/>
      <c r="F127" s="198"/>
      <c r="G127" s="277"/>
      <c r="H127" s="290"/>
      <c r="I127" s="289"/>
      <c r="K127" s="198"/>
      <c r="L127" s="198"/>
      <c r="M127" s="198"/>
      <c r="N127" s="198"/>
      <c r="O127" s="198"/>
      <c r="P127" s="198"/>
      <c r="Q127" s="198"/>
    </row>
    <row r="128" spans="1:17" s="198" customFormat="1" ht="12" customHeight="1" x14ac:dyDescent="0.2">
      <c r="A128" s="287" t="s">
        <v>230</v>
      </c>
      <c r="B128" s="287"/>
      <c r="C128" s="288"/>
      <c r="D128" s="289"/>
      <c r="E128" s="288"/>
      <c r="F128" s="289"/>
      <c r="G128" s="288"/>
      <c r="H128" s="197"/>
    </row>
    <row r="129" customFormat="1" x14ac:dyDescent="0.2"/>
    <row r="130" customFormat="1" x14ac:dyDescent="0.2"/>
    <row r="131" customFormat="1" x14ac:dyDescent="0.2"/>
    <row r="132" customFormat="1" x14ac:dyDescent="0.2"/>
    <row r="133" customFormat="1" x14ac:dyDescent="0.2"/>
    <row r="134" customFormat="1" x14ac:dyDescent="0.2"/>
    <row r="135" customFormat="1" x14ac:dyDescent="0.2"/>
    <row r="136" customFormat="1" x14ac:dyDescent="0.2"/>
    <row r="137" customFormat="1" x14ac:dyDescent="0.2"/>
    <row r="138" customFormat="1" x14ac:dyDescent="0.2"/>
    <row r="139" customFormat="1" x14ac:dyDescent="0.2"/>
    <row r="140" customFormat="1" x14ac:dyDescent="0.2"/>
    <row r="141" customFormat="1" x14ac:dyDescent="0.2"/>
    <row r="142" customFormat="1" x14ac:dyDescent="0.2"/>
    <row r="143" customFormat="1" x14ac:dyDescent="0.2"/>
    <row r="144" customFormat="1" x14ac:dyDescent="0.2"/>
    <row r="145" customFormat="1" x14ac:dyDescent="0.2"/>
    <row r="146" customFormat="1" x14ac:dyDescent="0.2"/>
    <row r="147" customFormat="1" x14ac:dyDescent="0.2"/>
    <row r="148" customFormat="1" x14ac:dyDescent="0.2"/>
    <row r="149" customFormat="1" x14ac:dyDescent="0.2"/>
    <row r="150" customFormat="1" x14ac:dyDescent="0.2"/>
    <row r="151" customFormat="1" x14ac:dyDescent="0.2"/>
    <row r="152" customFormat="1" x14ac:dyDescent="0.2"/>
    <row r="153" customFormat="1" x14ac:dyDescent="0.2"/>
    <row r="154" customFormat="1" x14ac:dyDescent="0.2"/>
    <row r="155" customFormat="1" x14ac:dyDescent="0.2"/>
    <row r="156" customFormat="1" x14ac:dyDescent="0.2"/>
    <row r="157" customFormat="1" x14ac:dyDescent="0.2"/>
    <row r="158" customFormat="1" x14ac:dyDescent="0.2"/>
    <row r="159" customFormat="1" x14ac:dyDescent="0.2"/>
    <row r="160" customFormat="1" x14ac:dyDescent="0.2"/>
    <row r="161" customFormat="1" x14ac:dyDescent="0.2"/>
    <row r="162" customFormat="1" x14ac:dyDescent="0.2"/>
    <row r="163" customFormat="1" x14ac:dyDescent="0.2"/>
    <row r="164" customFormat="1" x14ac:dyDescent="0.2"/>
    <row r="165" customFormat="1" x14ac:dyDescent="0.2"/>
    <row r="166" customFormat="1" x14ac:dyDescent="0.2"/>
    <row r="167" customFormat="1" x14ac:dyDescent="0.2"/>
    <row r="168" customFormat="1" x14ac:dyDescent="0.2"/>
    <row r="169" customFormat="1" x14ac:dyDescent="0.2"/>
    <row r="170" customFormat="1" ht="11.25" customHeight="1" x14ac:dyDescent="0.2"/>
    <row r="171" customFormat="1" x14ac:dyDescent="0.2"/>
    <row r="172" customFormat="1" x14ac:dyDescent="0.2"/>
    <row r="173" customFormat="1" x14ac:dyDescent="0.2"/>
    <row r="174" customFormat="1" x14ac:dyDescent="0.2"/>
    <row r="175" customFormat="1" x14ac:dyDescent="0.2"/>
    <row r="176" customFormat="1" x14ac:dyDescent="0.2"/>
    <row r="177" customFormat="1" x14ac:dyDescent="0.2"/>
    <row r="178" customFormat="1" x14ac:dyDescent="0.2"/>
    <row r="179" customFormat="1" x14ac:dyDescent="0.2"/>
    <row r="180" customFormat="1" x14ac:dyDescent="0.2"/>
    <row r="181" customFormat="1" x14ac:dyDescent="0.2"/>
    <row r="182" customFormat="1" x14ac:dyDescent="0.2"/>
    <row r="183" customFormat="1" x14ac:dyDescent="0.2"/>
    <row r="184" customFormat="1" x14ac:dyDescent="0.2"/>
    <row r="185" customFormat="1" x14ac:dyDescent="0.2"/>
    <row r="186" customFormat="1" x14ac:dyDescent="0.2"/>
    <row r="187" customFormat="1" x14ac:dyDescent="0.2"/>
    <row r="188" customFormat="1" x14ac:dyDescent="0.2"/>
    <row r="189" customFormat="1" x14ac:dyDescent="0.2"/>
    <row r="190" customFormat="1" x14ac:dyDescent="0.2"/>
    <row r="191" customFormat="1" x14ac:dyDescent="0.2"/>
    <row r="192" customFormat="1" x14ac:dyDescent="0.2"/>
    <row r="193" customFormat="1" x14ac:dyDescent="0.2"/>
    <row r="194" customFormat="1" x14ac:dyDescent="0.2"/>
    <row r="195" customFormat="1" x14ac:dyDescent="0.2"/>
    <row r="196" customFormat="1" x14ac:dyDescent="0.2"/>
    <row r="197" customFormat="1" x14ac:dyDescent="0.2"/>
    <row r="198" customFormat="1" x14ac:dyDescent="0.2"/>
    <row r="199" customFormat="1" x14ac:dyDescent="0.2"/>
    <row r="200" customFormat="1" x14ac:dyDescent="0.2"/>
    <row r="201" customFormat="1" x14ac:dyDescent="0.2"/>
    <row r="202" customFormat="1" x14ac:dyDescent="0.2"/>
    <row r="203" customFormat="1" x14ac:dyDescent="0.2"/>
    <row r="204" customFormat="1" x14ac:dyDescent="0.2"/>
    <row r="205" customFormat="1" x14ac:dyDescent="0.2"/>
    <row r="206" customFormat="1" x14ac:dyDescent="0.2"/>
    <row r="207" customFormat="1" x14ac:dyDescent="0.2"/>
    <row r="208" customFormat="1" x14ac:dyDescent="0.2"/>
    <row r="209" customFormat="1" x14ac:dyDescent="0.2"/>
    <row r="210" customFormat="1" x14ac:dyDescent="0.2"/>
    <row r="211" customFormat="1" x14ac:dyDescent="0.2"/>
    <row r="212" customFormat="1" x14ac:dyDescent="0.2"/>
    <row r="213" customFormat="1" x14ac:dyDescent="0.2"/>
    <row r="214" customFormat="1" x14ac:dyDescent="0.2"/>
    <row r="215" customFormat="1" x14ac:dyDescent="0.2"/>
    <row r="216" customFormat="1" x14ac:dyDescent="0.2"/>
    <row r="217" customFormat="1" x14ac:dyDescent="0.2"/>
    <row r="218" customFormat="1" x14ac:dyDescent="0.2"/>
    <row r="219" customFormat="1" x14ac:dyDescent="0.2"/>
    <row r="220" customFormat="1" x14ac:dyDescent="0.2"/>
    <row r="221" customFormat="1" x14ac:dyDescent="0.2"/>
    <row r="222" customFormat="1" x14ac:dyDescent="0.2"/>
    <row r="223" customFormat="1" x14ac:dyDescent="0.2"/>
    <row r="224" customFormat="1" x14ac:dyDescent="0.2"/>
    <row r="225" customFormat="1" x14ac:dyDescent="0.2"/>
    <row r="226" customFormat="1" x14ac:dyDescent="0.2"/>
    <row r="227" customFormat="1" x14ac:dyDescent="0.2"/>
    <row r="228" customFormat="1" x14ac:dyDescent="0.2"/>
    <row r="229" customFormat="1" x14ac:dyDescent="0.2"/>
    <row r="230" customFormat="1" x14ac:dyDescent="0.2"/>
    <row r="231" customFormat="1" x14ac:dyDescent="0.2"/>
    <row r="232" customFormat="1" x14ac:dyDescent="0.2"/>
    <row r="233" customFormat="1" x14ac:dyDescent="0.2"/>
    <row r="234" customFormat="1" x14ac:dyDescent="0.2"/>
    <row r="235" customFormat="1" x14ac:dyDescent="0.2"/>
    <row r="236" customFormat="1" x14ac:dyDescent="0.2"/>
    <row r="237" customFormat="1" x14ac:dyDescent="0.2"/>
    <row r="238" customFormat="1" x14ac:dyDescent="0.2"/>
    <row r="239" customFormat="1" x14ac:dyDescent="0.2"/>
    <row r="240" customFormat="1" x14ac:dyDescent="0.2"/>
    <row r="241" customFormat="1" x14ac:dyDescent="0.2"/>
    <row r="242" customFormat="1" x14ac:dyDescent="0.2"/>
    <row r="243" customFormat="1" x14ac:dyDescent="0.2"/>
    <row r="244" customFormat="1" x14ac:dyDescent="0.2"/>
    <row r="245" customFormat="1" x14ac:dyDescent="0.2"/>
    <row r="246" customFormat="1" x14ac:dyDescent="0.2"/>
    <row r="247" customFormat="1" x14ac:dyDescent="0.2"/>
    <row r="248" customFormat="1" x14ac:dyDescent="0.2"/>
    <row r="249" customFormat="1" x14ac:dyDescent="0.2"/>
    <row r="250" customFormat="1" x14ac:dyDescent="0.2"/>
    <row r="251" customFormat="1" x14ac:dyDescent="0.2"/>
    <row r="252" customFormat="1" x14ac:dyDescent="0.2"/>
    <row r="253" customFormat="1" x14ac:dyDescent="0.2"/>
    <row r="254" customFormat="1" x14ac:dyDescent="0.2"/>
    <row r="255" customFormat="1" x14ac:dyDescent="0.2"/>
    <row r="256" customFormat="1" x14ac:dyDescent="0.2"/>
    <row r="257" customFormat="1" x14ac:dyDescent="0.2"/>
    <row r="258" customFormat="1" x14ac:dyDescent="0.2"/>
    <row r="259" customFormat="1" x14ac:dyDescent="0.2"/>
    <row r="260" customFormat="1" x14ac:dyDescent="0.2"/>
    <row r="261" customFormat="1" x14ac:dyDescent="0.2"/>
    <row r="262" customFormat="1" x14ac:dyDescent="0.2"/>
    <row r="263" customFormat="1" x14ac:dyDescent="0.2"/>
    <row r="264" customFormat="1" x14ac:dyDescent="0.2"/>
    <row r="265" customFormat="1" x14ac:dyDescent="0.2"/>
    <row r="266" customFormat="1" x14ac:dyDescent="0.2"/>
    <row r="267" customFormat="1" x14ac:dyDescent="0.2"/>
    <row r="268" customFormat="1" x14ac:dyDescent="0.2"/>
    <row r="269" customFormat="1" x14ac:dyDescent="0.2"/>
    <row r="270" customFormat="1" x14ac:dyDescent="0.2"/>
    <row r="271" customFormat="1" x14ac:dyDescent="0.2"/>
    <row r="272" customFormat="1" x14ac:dyDescent="0.2"/>
    <row r="273" customFormat="1" x14ac:dyDescent="0.2"/>
    <row r="274" customFormat="1" x14ac:dyDescent="0.2"/>
    <row r="275" customFormat="1" x14ac:dyDescent="0.2"/>
    <row r="276" customFormat="1" x14ac:dyDescent="0.2"/>
    <row r="277" customFormat="1" x14ac:dyDescent="0.2"/>
    <row r="278" customFormat="1" x14ac:dyDescent="0.2"/>
    <row r="279" customFormat="1" x14ac:dyDescent="0.2"/>
    <row r="280" customFormat="1" x14ac:dyDescent="0.2"/>
    <row r="281" customFormat="1" x14ac:dyDescent="0.2"/>
    <row r="282" customFormat="1" x14ac:dyDescent="0.2"/>
    <row r="283" customFormat="1" x14ac:dyDescent="0.2"/>
    <row r="284" customFormat="1" x14ac:dyDescent="0.2"/>
    <row r="285" customFormat="1" x14ac:dyDescent="0.2"/>
    <row r="286" customFormat="1" x14ac:dyDescent="0.2"/>
    <row r="287" customFormat="1" x14ac:dyDescent="0.2"/>
    <row r="288" customFormat="1" x14ac:dyDescent="0.2"/>
    <row r="289" customFormat="1" x14ac:dyDescent="0.2"/>
    <row r="290" customFormat="1" x14ac:dyDescent="0.2"/>
    <row r="291" customFormat="1" x14ac:dyDescent="0.2"/>
    <row r="292" customFormat="1" x14ac:dyDescent="0.2"/>
    <row r="293" customFormat="1" x14ac:dyDescent="0.2"/>
    <row r="294" customFormat="1" x14ac:dyDescent="0.2"/>
    <row r="295" customFormat="1" x14ac:dyDescent="0.2"/>
    <row r="296" customFormat="1" x14ac:dyDescent="0.2"/>
    <row r="297" customFormat="1" x14ac:dyDescent="0.2"/>
    <row r="298" customFormat="1" x14ac:dyDescent="0.2"/>
    <row r="299" customFormat="1" x14ac:dyDescent="0.2"/>
    <row r="300" customFormat="1" x14ac:dyDescent="0.2"/>
    <row r="301" customFormat="1" x14ac:dyDescent="0.2"/>
  </sheetData>
  <phoneticPr fontId="0" type="noConversion"/>
  <dataValidations count="9">
    <dataValidation type="list" allowBlank="1" showInputMessage="1" showErrorMessage="1" sqref="H48:H49 H60:H61 H54:H55" xr:uid="{762B2550-311C-446C-B7E5-6B1CBFD1EC3A}">
      <formula1>"Yes, No"</formula1>
    </dataValidation>
    <dataValidation type="list" allowBlank="1" showInputMessage="1" showErrorMessage="1" sqref="C7:C36" xr:uid="{E83F0CB9-93D5-45E9-BD0D-DCC58EEBF719}">
      <formula1>"A,R,C"</formula1>
    </dataValidation>
    <dataValidation type="list" allowBlank="1" showInputMessage="1" showErrorMessage="1" sqref="A41:A43" xr:uid="{64570D33-4211-493B-8D82-2F4BD40FB5C2}">
      <formula1>Vehicle_Type</formula1>
    </dataValidation>
    <dataValidation type="list" allowBlank="1" showInputMessage="1" showErrorMessage="1" sqref="A48:A49" xr:uid="{CC12B8D0-2510-45C8-8FE9-185F403611A2}">
      <formula1>Air_Type</formula1>
    </dataValidation>
    <dataValidation type="list" allowBlank="1" showInputMessage="1" showErrorMessage="1" prompt="click on arrow for a drop down list" sqref="A54:A55" xr:uid="{FF214997-9465-4F56-80DC-2525B7645EC0}">
      <formula1>Boat_Type</formula1>
    </dataValidation>
    <dataValidation type="list" allowBlank="1" showInputMessage="1" showErrorMessage="1" prompt="click on arrow for a drop down list" sqref="A60:A61" xr:uid="{83335935-5286-4021-9D75-77E723D0E5DF}">
      <formula1>Cutter_Type</formula1>
    </dataValidation>
    <dataValidation type="list" allowBlank="1" showInputMessage="1" showErrorMessage="1" prompt="click on arrow for a drop down list" sqref="A66:A68" xr:uid="{B3218B21-66F1-4D98-A5CD-C1A21F1C9FBB}">
      <formula1>Equip_List</formula1>
    </dataValidation>
    <dataValidation type="list" allowBlank="1" showInputMessage="1" showErrorMessage="1" sqref="E7:E36" xr:uid="{D4078CA0-DFB0-45B5-8A3E-02FE81B6E18F}">
      <formula1>Paygrade</formula1>
    </dataValidation>
    <dataValidation type="list" errorStyle="warning" allowBlank="1" showInputMessage="1" showErrorMessage="1" errorTitle="Warning" error="This Position is not part of the standard list Select Yes to continue." sqref="F7:F36" xr:uid="{8563998A-D63E-42AC-808E-3D62BBACA308}">
      <formula1>Duty_List</formula1>
    </dataValidation>
  </dataValidations>
  <pageMargins left="0.7" right="0.7" top="0.75" bottom="0.75" header="0.3" footer="0.3"/>
  <pageSetup scale="74" fitToHeight="0" orientation="portrait" r:id="rId1"/>
  <headerFooter alignWithMargins="0"/>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3">
    <pageSetUpPr fitToPage="1"/>
  </sheetPr>
  <dimension ref="A1:R302"/>
  <sheetViews>
    <sheetView showGridLines="0" zoomScaleNormal="100" workbookViewId="0"/>
  </sheetViews>
  <sheetFormatPr defaultColWidth="9.140625" defaultRowHeight="12.75" x14ac:dyDescent="0.2"/>
  <cols>
    <col min="1" max="1" width="24.7109375" style="6" customWidth="1"/>
    <col min="2" max="2" width="15.28515625" style="5" bestFit="1" customWidth="1"/>
    <col min="3" max="3" width="8" style="6" customWidth="1"/>
    <col min="4" max="4" width="16.28515625" style="6" customWidth="1"/>
    <col min="5" max="5" width="8.7109375" style="6" bestFit="1" customWidth="1"/>
    <col min="6" max="6" width="12.7109375" style="6" customWidth="1"/>
    <col min="7" max="7" width="12" style="6" customWidth="1"/>
    <col min="8" max="8" width="12.7109375" style="6" customWidth="1"/>
    <col min="9" max="9" width="12.7109375" style="5" customWidth="1"/>
    <col min="10" max="16384" width="9.140625" style="5"/>
  </cols>
  <sheetData>
    <row r="1" spans="1:10" x14ac:dyDescent="0.2">
      <c r="A1" s="72" t="s">
        <v>119</v>
      </c>
      <c r="B1" s="85" t="str">
        <f>'Daily Summary'!J2</f>
        <v>UCGPXXXXXX</v>
      </c>
      <c r="D1" s="5"/>
      <c r="F1" s="12" t="s">
        <v>259</v>
      </c>
      <c r="G1" s="87" t="str">
        <f>'Daily Summary'!A1</f>
        <v>F/V StillaFloat</v>
      </c>
    </row>
    <row r="2" spans="1:10" x14ac:dyDescent="0.2">
      <c r="A2" s="30"/>
      <c r="B2" s="30"/>
      <c r="C2" s="30"/>
      <c r="D2" s="5"/>
      <c r="E2" s="30"/>
      <c r="F2" s="5"/>
      <c r="G2" s="30"/>
      <c r="H2" s="5"/>
    </row>
    <row r="3" spans="1:10" x14ac:dyDescent="0.2">
      <c r="A3" s="30"/>
      <c r="B3" s="30"/>
      <c r="C3" s="30"/>
      <c r="D3" s="5"/>
      <c r="E3" s="30"/>
      <c r="F3" s="5"/>
      <c r="G3" s="30"/>
      <c r="H3" s="5"/>
    </row>
    <row r="4" spans="1:10" ht="13.5" thickBot="1" x14ac:dyDescent="0.25">
      <c r="A4" s="12" t="s">
        <v>188</v>
      </c>
      <c r="B4" s="86">
        <f>'day19'!B4+1</f>
        <v>45219</v>
      </c>
      <c r="C4" s="30"/>
      <c r="D4" s="44"/>
      <c r="E4" s="44"/>
      <c r="F4" s="12" t="s">
        <v>311</v>
      </c>
      <c r="G4" s="70"/>
      <c r="H4" s="70"/>
      <c r="I4" s="74"/>
    </row>
    <row r="5" spans="1:10" ht="13.5" thickBot="1" x14ac:dyDescent="0.25">
      <c r="A5" s="12"/>
      <c r="B5" s="41"/>
      <c r="C5" s="30"/>
      <c r="D5" s="12"/>
      <c r="E5" s="12"/>
      <c r="F5" s="12"/>
      <c r="G5" s="40"/>
      <c r="H5" s="40"/>
      <c r="I5" s="40"/>
    </row>
    <row r="6" spans="1:10" s="190" customFormat="1" ht="11.25" x14ac:dyDescent="0.2">
      <c r="A6" s="185" t="s">
        <v>190</v>
      </c>
      <c r="B6" s="187" t="s">
        <v>236</v>
      </c>
      <c r="C6" s="187" t="s">
        <v>189</v>
      </c>
      <c r="D6" s="187" t="s">
        <v>191</v>
      </c>
      <c r="E6" s="187" t="s">
        <v>235</v>
      </c>
      <c r="F6" s="187" t="s">
        <v>192</v>
      </c>
      <c r="G6" s="187" t="s">
        <v>233</v>
      </c>
      <c r="H6" s="187" t="s">
        <v>234</v>
      </c>
      <c r="I6" s="264" t="s">
        <v>193</v>
      </c>
      <c r="J6" s="206"/>
    </row>
    <row r="7" spans="1:10" s="190" customFormat="1" ht="11.25" x14ac:dyDescent="0.2">
      <c r="A7" s="309" t="s">
        <v>409</v>
      </c>
      <c r="B7" s="310"/>
      <c r="C7" s="310"/>
      <c r="D7" s="208" t="s">
        <v>258</v>
      </c>
      <c r="E7" s="311" t="s">
        <v>30</v>
      </c>
      <c r="F7" s="210"/>
      <c r="G7" s="312">
        <v>0</v>
      </c>
      <c r="H7" s="313">
        <f>INDEX(Personnel[],MATCH(E7,Paygrade,0),2)</f>
        <v>38</v>
      </c>
      <c r="I7" s="314">
        <f>(G7*H7)</f>
        <v>0</v>
      </c>
    </row>
    <row r="8" spans="1:10" s="190" customFormat="1" ht="11.25" x14ac:dyDescent="0.2">
      <c r="A8" s="309" t="s">
        <v>409</v>
      </c>
      <c r="B8" s="207"/>
      <c r="C8" s="310"/>
      <c r="D8" s="208" t="s">
        <v>258</v>
      </c>
      <c r="E8" s="209" t="s">
        <v>32</v>
      </c>
      <c r="F8" s="210"/>
      <c r="G8" s="210">
        <v>0</v>
      </c>
      <c r="H8" s="313">
        <f>INDEX(Personnel[],MATCH(E8,Paygrade,0),2)</f>
        <v>52</v>
      </c>
      <c r="I8" s="212">
        <f t="shared" ref="I8:I36" si="0">(G8*H8)</f>
        <v>0</v>
      </c>
    </row>
    <row r="9" spans="1:10" s="190" customFormat="1" ht="11.25" x14ac:dyDescent="0.2">
      <c r="A9" s="309" t="s">
        <v>409</v>
      </c>
      <c r="B9" s="207"/>
      <c r="C9" s="310"/>
      <c r="D9" s="208" t="s">
        <v>258</v>
      </c>
      <c r="E9" s="209" t="s">
        <v>34</v>
      </c>
      <c r="F9" s="210"/>
      <c r="G9" s="210">
        <v>0</v>
      </c>
      <c r="H9" s="313">
        <f>INDEX(Personnel[],MATCH(E9,Paygrade,0),2)</f>
        <v>58</v>
      </c>
      <c r="I9" s="212">
        <f t="shared" si="0"/>
        <v>0</v>
      </c>
    </row>
    <row r="10" spans="1:10" s="190" customFormat="1" ht="11.25" x14ac:dyDescent="0.2">
      <c r="A10" s="309" t="s">
        <v>409</v>
      </c>
      <c r="B10" s="207"/>
      <c r="C10" s="310"/>
      <c r="D10" s="208" t="s">
        <v>258</v>
      </c>
      <c r="E10" s="209" t="s">
        <v>36</v>
      </c>
      <c r="F10" s="210"/>
      <c r="G10" s="210">
        <v>0</v>
      </c>
      <c r="H10" s="313">
        <f>INDEX(Personnel[],MATCH(E10,Paygrade,0),2)</f>
        <v>72</v>
      </c>
      <c r="I10" s="212">
        <f t="shared" si="0"/>
        <v>0</v>
      </c>
    </row>
    <row r="11" spans="1:10" s="190" customFormat="1" ht="11.25" x14ac:dyDescent="0.2">
      <c r="A11" s="309" t="s">
        <v>409</v>
      </c>
      <c r="B11" s="207"/>
      <c r="C11" s="310"/>
      <c r="D11" s="208" t="s">
        <v>258</v>
      </c>
      <c r="E11" s="209" t="s">
        <v>38</v>
      </c>
      <c r="F11" s="210"/>
      <c r="G11" s="210">
        <v>0</v>
      </c>
      <c r="H11" s="313">
        <f>INDEX(Personnel[],MATCH(E11,Paygrade,0),2)</f>
        <v>87</v>
      </c>
      <c r="I11" s="212">
        <f t="shared" si="0"/>
        <v>0</v>
      </c>
    </row>
    <row r="12" spans="1:10" s="190" customFormat="1" ht="11.25" x14ac:dyDescent="0.2">
      <c r="A12" s="309" t="s">
        <v>409</v>
      </c>
      <c r="B12" s="207"/>
      <c r="C12" s="310"/>
      <c r="D12" s="208" t="s">
        <v>258</v>
      </c>
      <c r="E12" s="209" t="s">
        <v>40</v>
      </c>
      <c r="F12" s="210"/>
      <c r="G12" s="210">
        <v>0</v>
      </c>
      <c r="H12" s="313">
        <f>INDEX(Personnel[],MATCH(E12,Paygrade,0),2)</f>
        <v>100</v>
      </c>
      <c r="I12" s="212">
        <f t="shared" si="0"/>
        <v>0</v>
      </c>
    </row>
    <row r="13" spans="1:10" s="190" customFormat="1" ht="11.25" x14ac:dyDescent="0.2">
      <c r="A13" s="309" t="s">
        <v>409</v>
      </c>
      <c r="B13" s="207"/>
      <c r="C13" s="310"/>
      <c r="D13" s="208" t="s">
        <v>258</v>
      </c>
      <c r="E13" s="209" t="s">
        <v>41</v>
      </c>
      <c r="F13" s="210"/>
      <c r="G13" s="210">
        <v>0</v>
      </c>
      <c r="H13" s="313">
        <f>INDEX(Personnel[],MATCH(E13,Paygrade,0),2)</f>
        <v>112</v>
      </c>
      <c r="I13" s="212">
        <f t="shared" si="0"/>
        <v>0</v>
      </c>
    </row>
    <row r="14" spans="1:10" s="190" customFormat="1" ht="11.25" x14ac:dyDescent="0.2">
      <c r="A14" s="309" t="s">
        <v>409</v>
      </c>
      <c r="B14" s="207"/>
      <c r="C14" s="310"/>
      <c r="D14" s="208" t="s">
        <v>258</v>
      </c>
      <c r="E14" s="209" t="s">
        <v>42</v>
      </c>
      <c r="F14" s="210"/>
      <c r="G14" s="210">
        <v>0</v>
      </c>
      <c r="H14" s="313">
        <f>INDEX(Personnel[],MATCH(E14,Paygrade,0),2)</f>
        <v>123</v>
      </c>
      <c r="I14" s="212">
        <f t="shared" si="0"/>
        <v>0</v>
      </c>
    </row>
    <row r="15" spans="1:10" s="190" customFormat="1" ht="11.25" x14ac:dyDescent="0.2">
      <c r="A15" s="309" t="s">
        <v>409</v>
      </c>
      <c r="B15" s="207"/>
      <c r="C15" s="310"/>
      <c r="D15" s="208" t="s">
        <v>258</v>
      </c>
      <c r="E15" s="209" t="s">
        <v>43</v>
      </c>
      <c r="F15" s="210"/>
      <c r="G15" s="210">
        <v>0</v>
      </c>
      <c r="H15" s="313">
        <f>INDEX(Personnel[],MATCH(E15,Paygrade,0),2)</f>
        <v>141</v>
      </c>
      <c r="I15" s="212">
        <f t="shared" si="0"/>
        <v>0</v>
      </c>
    </row>
    <row r="16" spans="1:10" s="190" customFormat="1" ht="11.25" x14ac:dyDescent="0.2">
      <c r="A16" s="309" t="s">
        <v>409</v>
      </c>
      <c r="B16" s="207"/>
      <c r="C16" s="310"/>
      <c r="D16" s="208" t="s">
        <v>258</v>
      </c>
      <c r="E16" s="209" t="s">
        <v>44</v>
      </c>
      <c r="F16" s="210"/>
      <c r="G16" s="210">
        <v>0</v>
      </c>
      <c r="H16" s="313">
        <f>INDEX(Personnel[],MATCH(E16,Paygrade,0),2)</f>
        <v>172</v>
      </c>
      <c r="I16" s="212">
        <f t="shared" si="0"/>
        <v>0</v>
      </c>
    </row>
    <row r="17" spans="1:9" s="190" customFormat="1" ht="11.25" x14ac:dyDescent="0.2">
      <c r="A17" s="309" t="s">
        <v>409</v>
      </c>
      <c r="B17" s="207"/>
      <c r="C17" s="310"/>
      <c r="D17" s="208" t="s">
        <v>258</v>
      </c>
      <c r="E17" s="209" t="s">
        <v>9</v>
      </c>
      <c r="F17" s="210"/>
      <c r="G17" s="210">
        <v>0</v>
      </c>
      <c r="H17" s="313">
        <f>INDEX(Personnel[],MATCH(E17,Paygrade,0),2)</f>
        <v>91</v>
      </c>
      <c r="I17" s="212">
        <f t="shared" si="0"/>
        <v>0</v>
      </c>
    </row>
    <row r="18" spans="1:9" s="190" customFormat="1" ht="11.25" x14ac:dyDescent="0.2">
      <c r="A18" s="309" t="s">
        <v>409</v>
      </c>
      <c r="B18" s="207"/>
      <c r="C18" s="310"/>
      <c r="D18" s="208" t="s">
        <v>258</v>
      </c>
      <c r="E18" s="209" t="s">
        <v>10</v>
      </c>
      <c r="F18" s="210"/>
      <c r="G18" s="210">
        <v>0</v>
      </c>
      <c r="H18" s="313">
        <f>INDEX(Personnel[],MATCH(E18,Paygrade,0),2)</f>
        <v>110</v>
      </c>
      <c r="I18" s="212">
        <f t="shared" si="0"/>
        <v>0</v>
      </c>
    </row>
    <row r="19" spans="1:9" s="190" customFormat="1" ht="11.25" x14ac:dyDescent="0.2">
      <c r="A19" s="309" t="s">
        <v>409</v>
      </c>
      <c r="B19" s="207"/>
      <c r="C19" s="310"/>
      <c r="D19" s="208" t="s">
        <v>258</v>
      </c>
      <c r="E19" s="209" t="s">
        <v>12</v>
      </c>
      <c r="F19" s="210"/>
      <c r="G19" s="210">
        <v>0</v>
      </c>
      <c r="H19" s="313">
        <f>INDEX(Personnel[],MATCH(E19,Paygrade,0),2)</f>
        <v>135</v>
      </c>
      <c r="I19" s="212">
        <f t="shared" si="0"/>
        <v>0</v>
      </c>
    </row>
    <row r="20" spans="1:9" s="190" customFormat="1" ht="11.25" x14ac:dyDescent="0.2">
      <c r="A20" s="309" t="s">
        <v>409</v>
      </c>
      <c r="B20" s="207"/>
      <c r="C20" s="310"/>
      <c r="D20" s="208" t="s">
        <v>258</v>
      </c>
      <c r="E20" s="209" t="s">
        <v>14</v>
      </c>
      <c r="F20" s="210"/>
      <c r="G20" s="210">
        <v>0</v>
      </c>
      <c r="H20" s="313">
        <f>INDEX(Personnel[],MATCH(E20,Paygrade,0),2)</f>
        <v>161</v>
      </c>
      <c r="I20" s="212">
        <f t="shared" si="0"/>
        <v>0</v>
      </c>
    </row>
    <row r="21" spans="1:9" s="190" customFormat="1" ht="11.25" x14ac:dyDescent="0.2">
      <c r="A21" s="309" t="s">
        <v>409</v>
      </c>
      <c r="B21" s="207"/>
      <c r="C21" s="310"/>
      <c r="D21" s="208" t="s">
        <v>258</v>
      </c>
      <c r="E21" s="209" t="s">
        <v>15</v>
      </c>
      <c r="F21" s="210"/>
      <c r="G21" s="210">
        <v>0</v>
      </c>
      <c r="H21" s="313">
        <f>INDEX(Personnel[],MATCH(E21,Paygrade,0),2)</f>
        <v>179</v>
      </c>
      <c r="I21" s="212">
        <f t="shared" si="0"/>
        <v>0</v>
      </c>
    </row>
    <row r="22" spans="1:9" s="190" customFormat="1" ht="11.25" x14ac:dyDescent="0.2">
      <c r="A22" s="309" t="s">
        <v>409</v>
      </c>
      <c r="B22" s="207"/>
      <c r="C22" s="310"/>
      <c r="D22" s="208" t="s">
        <v>258</v>
      </c>
      <c r="E22" s="209" t="s">
        <v>16</v>
      </c>
      <c r="F22" s="210"/>
      <c r="G22" s="210">
        <v>0</v>
      </c>
      <c r="H22" s="313">
        <f>INDEX(Personnel[],MATCH(E22,Paygrade,0),2)</f>
        <v>208</v>
      </c>
      <c r="I22" s="212">
        <f t="shared" si="0"/>
        <v>0</v>
      </c>
    </row>
    <row r="23" spans="1:9" s="190" customFormat="1" ht="11.25" x14ac:dyDescent="0.2">
      <c r="A23" s="309" t="s">
        <v>409</v>
      </c>
      <c r="B23" s="207"/>
      <c r="C23" s="310"/>
      <c r="D23" s="208" t="s">
        <v>258</v>
      </c>
      <c r="E23" s="209" t="s">
        <v>17</v>
      </c>
      <c r="F23" s="210"/>
      <c r="G23" s="210">
        <v>0</v>
      </c>
      <c r="H23" s="313">
        <f>INDEX(Personnel[],MATCH(E23,Paygrade,0),2)</f>
        <v>221</v>
      </c>
      <c r="I23" s="212">
        <f t="shared" si="0"/>
        <v>0</v>
      </c>
    </row>
    <row r="24" spans="1:9" s="190" customFormat="1" ht="11.25" x14ac:dyDescent="0.2">
      <c r="A24" s="309" t="s">
        <v>409</v>
      </c>
      <c r="B24" s="207"/>
      <c r="C24" s="310"/>
      <c r="D24" s="208" t="s">
        <v>258</v>
      </c>
      <c r="E24" s="209" t="s">
        <v>18</v>
      </c>
      <c r="F24" s="210"/>
      <c r="G24" s="210">
        <v>0</v>
      </c>
      <c r="H24" s="313">
        <f>INDEX(Personnel[],MATCH(E24,Paygrade,0),2)</f>
        <v>242</v>
      </c>
      <c r="I24" s="212">
        <f t="shared" si="0"/>
        <v>0</v>
      </c>
    </row>
    <row r="25" spans="1:9" s="190" customFormat="1" ht="11.25" x14ac:dyDescent="0.2">
      <c r="A25" s="309" t="s">
        <v>409</v>
      </c>
      <c r="B25" s="207"/>
      <c r="C25" s="310"/>
      <c r="D25" s="208" t="s">
        <v>258</v>
      </c>
      <c r="E25" s="209" t="s">
        <v>19</v>
      </c>
      <c r="F25" s="210"/>
      <c r="G25" s="210">
        <v>0</v>
      </c>
      <c r="H25" s="313">
        <f>INDEX(Personnel[],MATCH(E25,Paygrade,0),2)</f>
        <v>265</v>
      </c>
      <c r="I25" s="212">
        <f t="shared" si="0"/>
        <v>0</v>
      </c>
    </row>
    <row r="26" spans="1:9" s="190" customFormat="1" ht="11.25" x14ac:dyDescent="0.2">
      <c r="A26" s="309" t="s">
        <v>409</v>
      </c>
      <c r="B26" s="207"/>
      <c r="C26" s="310"/>
      <c r="D26" s="208" t="s">
        <v>258</v>
      </c>
      <c r="E26" s="209" t="s">
        <v>21</v>
      </c>
      <c r="F26" s="210"/>
      <c r="G26" s="210">
        <v>0</v>
      </c>
      <c r="H26" s="313">
        <f>INDEX(Personnel[],MATCH(E26,Paygrade,0),2)</f>
        <v>263</v>
      </c>
      <c r="I26" s="212">
        <f t="shared" si="0"/>
        <v>0</v>
      </c>
    </row>
    <row r="27" spans="1:9" s="190" customFormat="1" ht="11.25" x14ac:dyDescent="0.2">
      <c r="A27" s="309" t="s">
        <v>409</v>
      </c>
      <c r="B27" s="207"/>
      <c r="C27" s="310"/>
      <c r="D27" s="208" t="s">
        <v>258</v>
      </c>
      <c r="E27" s="209" t="s">
        <v>29</v>
      </c>
      <c r="F27" s="210"/>
      <c r="G27" s="210">
        <v>0</v>
      </c>
      <c r="H27" s="313">
        <f>INDEX(Personnel[],MATCH(E27,Paygrade,0),2)</f>
        <v>122</v>
      </c>
      <c r="I27" s="212">
        <f t="shared" si="0"/>
        <v>0</v>
      </c>
    </row>
    <row r="28" spans="1:9" s="190" customFormat="1" ht="11.25" x14ac:dyDescent="0.2">
      <c r="A28" s="309" t="s">
        <v>409</v>
      </c>
      <c r="B28" s="207"/>
      <c r="C28" s="310"/>
      <c r="D28" s="208" t="s">
        <v>258</v>
      </c>
      <c r="E28" s="209" t="s">
        <v>27</v>
      </c>
      <c r="F28" s="210"/>
      <c r="G28" s="210">
        <v>0</v>
      </c>
      <c r="H28" s="313">
        <f>INDEX(Personnel[],MATCH(E28,Paygrade,0),2)</f>
        <v>136</v>
      </c>
      <c r="I28" s="212">
        <f t="shared" si="0"/>
        <v>0</v>
      </c>
    </row>
    <row r="29" spans="1:9" s="190" customFormat="1" ht="11.25" x14ac:dyDescent="0.2">
      <c r="A29" s="309" t="s">
        <v>409</v>
      </c>
      <c r="B29" s="207"/>
      <c r="C29" s="310"/>
      <c r="D29" s="208" t="s">
        <v>258</v>
      </c>
      <c r="E29" s="209" t="s">
        <v>25</v>
      </c>
      <c r="F29" s="210"/>
      <c r="G29" s="210">
        <v>0</v>
      </c>
      <c r="H29" s="313">
        <f>INDEX(Personnel[],MATCH(E29,Paygrade,0),2)</f>
        <v>154</v>
      </c>
      <c r="I29" s="212">
        <f t="shared" si="0"/>
        <v>0</v>
      </c>
    </row>
    <row r="30" spans="1:9" s="190" customFormat="1" ht="11.25" x14ac:dyDescent="0.2">
      <c r="A30" s="309" t="s">
        <v>409</v>
      </c>
      <c r="B30" s="207"/>
      <c r="C30" s="310"/>
      <c r="D30" s="208" t="s">
        <v>258</v>
      </c>
      <c r="E30" s="209" t="s">
        <v>45</v>
      </c>
      <c r="F30" s="210"/>
      <c r="G30" s="210">
        <v>0</v>
      </c>
      <c r="H30" s="313">
        <f>INDEX(Personnel[],MATCH(E30,Paygrade,0),2)</f>
        <v>35</v>
      </c>
      <c r="I30" s="212">
        <f t="shared" si="0"/>
        <v>0</v>
      </c>
    </row>
    <row r="31" spans="1:9" s="190" customFormat="1" ht="11.25" x14ac:dyDescent="0.2">
      <c r="A31" s="309" t="s">
        <v>409</v>
      </c>
      <c r="B31" s="207"/>
      <c r="C31" s="310"/>
      <c r="D31" s="208" t="s">
        <v>258</v>
      </c>
      <c r="E31" s="209" t="s">
        <v>46</v>
      </c>
      <c r="F31" s="210"/>
      <c r="G31" s="210">
        <v>0</v>
      </c>
      <c r="H31" s="313">
        <f>INDEX(Personnel[],MATCH(E31,Paygrade,0),2)</f>
        <v>38</v>
      </c>
      <c r="I31" s="212">
        <f t="shared" si="0"/>
        <v>0</v>
      </c>
    </row>
    <row r="32" spans="1:9" s="190" customFormat="1" ht="11.25" x14ac:dyDescent="0.2">
      <c r="A32" s="309" t="s">
        <v>409</v>
      </c>
      <c r="B32" s="207"/>
      <c r="C32" s="310"/>
      <c r="D32" s="208" t="s">
        <v>258</v>
      </c>
      <c r="E32" s="209" t="s">
        <v>47</v>
      </c>
      <c r="F32" s="210"/>
      <c r="G32" s="210">
        <v>0</v>
      </c>
      <c r="H32" s="313">
        <f>INDEX(Personnel[],MATCH(E32,Paygrade,0),2)</f>
        <v>44</v>
      </c>
      <c r="I32" s="212">
        <f t="shared" si="0"/>
        <v>0</v>
      </c>
    </row>
    <row r="33" spans="1:18" s="190" customFormat="1" ht="11.25" x14ac:dyDescent="0.2">
      <c r="A33" s="309" t="s">
        <v>409</v>
      </c>
      <c r="B33" s="207"/>
      <c r="C33" s="310"/>
      <c r="D33" s="208" t="s">
        <v>258</v>
      </c>
      <c r="E33" s="209" t="s">
        <v>48</v>
      </c>
      <c r="F33" s="210"/>
      <c r="G33" s="210">
        <v>0</v>
      </c>
      <c r="H33" s="313">
        <f>INDEX(Personnel[],MATCH(E33,Paygrade,0),2)</f>
        <v>47</v>
      </c>
      <c r="I33" s="212">
        <f t="shared" si="0"/>
        <v>0</v>
      </c>
    </row>
    <row r="34" spans="1:18" s="190" customFormat="1" ht="11.25" x14ac:dyDescent="0.2">
      <c r="A34" s="309" t="s">
        <v>409</v>
      </c>
      <c r="B34" s="207"/>
      <c r="C34" s="310"/>
      <c r="D34" s="208" t="s">
        <v>258</v>
      </c>
      <c r="E34" s="209" t="s">
        <v>49</v>
      </c>
      <c r="F34" s="210"/>
      <c r="G34" s="210">
        <v>0</v>
      </c>
      <c r="H34" s="313">
        <f>INDEX(Personnel[],MATCH(E34,Paygrade,0),2)</f>
        <v>53</v>
      </c>
      <c r="I34" s="212">
        <f t="shared" si="0"/>
        <v>0</v>
      </c>
    </row>
    <row r="35" spans="1:18" s="190" customFormat="1" ht="11.25" x14ac:dyDescent="0.2">
      <c r="A35" s="309" t="s">
        <v>409</v>
      </c>
      <c r="B35" s="207"/>
      <c r="C35" s="310"/>
      <c r="D35" s="208" t="s">
        <v>258</v>
      </c>
      <c r="E35" s="209" t="s">
        <v>50</v>
      </c>
      <c r="F35" s="210"/>
      <c r="G35" s="210">
        <v>0</v>
      </c>
      <c r="H35" s="313">
        <f>INDEX(Personnel[],MATCH(E35,Paygrade,0),2)</f>
        <v>61</v>
      </c>
      <c r="I35" s="212">
        <f t="shared" si="0"/>
        <v>0</v>
      </c>
    </row>
    <row r="36" spans="1:18" s="190" customFormat="1" ht="11.25" x14ac:dyDescent="0.2">
      <c r="A36" s="309" t="s">
        <v>409</v>
      </c>
      <c r="B36" s="207"/>
      <c r="C36" s="310"/>
      <c r="D36" s="208" t="s">
        <v>258</v>
      </c>
      <c r="E36" s="209" t="s">
        <v>51</v>
      </c>
      <c r="F36" s="210"/>
      <c r="G36" s="210">
        <v>0</v>
      </c>
      <c r="H36" s="313">
        <f>INDEX(Personnel[],MATCH(E36,Paygrade,0),2)</f>
        <v>62</v>
      </c>
      <c r="I36" s="212">
        <f t="shared" si="0"/>
        <v>0</v>
      </c>
    </row>
    <row r="37" spans="1:18" s="190" customFormat="1" ht="12" thickBot="1" x14ac:dyDescent="0.25">
      <c r="A37" s="213"/>
      <c r="B37" s="214"/>
      <c r="C37" s="214"/>
      <c r="D37" s="215"/>
      <c r="E37" s="216"/>
      <c r="F37" s="216"/>
      <c r="G37" s="217"/>
      <c r="H37" s="218"/>
      <c r="I37" s="219"/>
    </row>
    <row r="38" spans="1:18" s="190" customFormat="1" ht="12" thickBot="1" x14ac:dyDescent="0.25">
      <c r="A38" s="220"/>
      <c r="B38" s="220"/>
      <c r="C38" s="221" t="s">
        <v>194</v>
      </c>
      <c r="D38" s="222"/>
      <c r="E38" s="222"/>
      <c r="F38" s="222"/>
      <c r="G38" s="223"/>
      <c r="H38" s="224"/>
      <c r="I38" s="225">
        <f>SUM(I7:I36)</f>
        <v>0</v>
      </c>
    </row>
    <row r="39" spans="1:18" s="190" customFormat="1" ht="12" thickBot="1" x14ac:dyDescent="0.25">
      <c r="A39" s="220"/>
      <c r="B39" s="220"/>
      <c r="C39" s="226"/>
      <c r="D39" s="226"/>
      <c r="E39" s="226"/>
      <c r="F39" s="226"/>
      <c r="G39" s="227"/>
      <c r="I39" s="227"/>
    </row>
    <row r="40" spans="1:18" s="190" customFormat="1" ht="11.25" x14ac:dyDescent="0.2">
      <c r="A40" s="185" t="s">
        <v>211</v>
      </c>
      <c r="B40" s="187" t="s">
        <v>303</v>
      </c>
      <c r="C40" s="187" t="s">
        <v>241</v>
      </c>
      <c r="D40" s="187" t="s">
        <v>239</v>
      </c>
      <c r="E40" s="187" t="s">
        <v>240</v>
      </c>
      <c r="F40" s="187" t="s">
        <v>320</v>
      </c>
      <c r="G40" s="193" t="s">
        <v>141</v>
      </c>
    </row>
    <row r="41" spans="1:18" s="190" customFormat="1" x14ac:dyDescent="0.2">
      <c r="A41" s="228" t="s">
        <v>244</v>
      </c>
      <c r="B41" s="229"/>
      <c r="C41" s="230">
        <v>0</v>
      </c>
      <c r="D41" s="336">
        <f>INDEX(Vehicle[],MATCH(A41,Vehicle_Type,0),3)</f>
        <v>9.84</v>
      </c>
      <c r="E41" s="230">
        <v>0</v>
      </c>
      <c r="F41" s="337">
        <f>INDEX(Vehicle[],MATCH(A41,Vehicle_Type,0),2)</f>
        <v>0.16</v>
      </c>
      <c r="G41" s="231">
        <f>C41*D41+E41*F41</f>
        <v>0</v>
      </c>
      <c r="M41"/>
      <c r="N41"/>
      <c r="O41"/>
      <c r="P41"/>
      <c r="Q41"/>
      <c r="R41"/>
    </row>
    <row r="42" spans="1:18" s="190" customFormat="1" x14ac:dyDescent="0.2">
      <c r="A42" s="228" t="s">
        <v>242</v>
      </c>
      <c r="B42" s="229"/>
      <c r="C42" s="230">
        <v>0</v>
      </c>
      <c r="D42" s="336">
        <f>INDEX(Vehicle[],MATCH(A42,Vehicle_Type,0),3)</f>
        <v>9.16</v>
      </c>
      <c r="E42" s="230">
        <v>0</v>
      </c>
      <c r="F42" s="337">
        <f>INDEX(Vehicle[],MATCH(A42,Vehicle_Type,0),2)</f>
        <v>0.13</v>
      </c>
      <c r="G42" s="231">
        <f t="shared" ref="G42:G43" si="1">C42*D42+E42*F42</f>
        <v>0</v>
      </c>
      <c r="M42"/>
      <c r="N42"/>
      <c r="O42"/>
      <c r="P42"/>
      <c r="Q42"/>
      <c r="R42"/>
    </row>
    <row r="43" spans="1:18" s="190" customFormat="1" x14ac:dyDescent="0.2">
      <c r="A43" s="228" t="s">
        <v>243</v>
      </c>
      <c r="B43" s="229"/>
      <c r="C43" s="230">
        <v>0</v>
      </c>
      <c r="D43" s="336">
        <f>INDEX(Vehicle[],MATCH(A43,Vehicle_Type,0),3)</f>
        <v>7.35</v>
      </c>
      <c r="E43" s="230">
        <v>0</v>
      </c>
      <c r="F43" s="337">
        <f>INDEX(Vehicle[],MATCH(A43,Vehicle_Type,0),2)</f>
        <v>0.12</v>
      </c>
      <c r="G43" s="231">
        <f t="shared" si="1"/>
        <v>0</v>
      </c>
      <c r="M43"/>
      <c r="N43"/>
      <c r="O43"/>
      <c r="P43"/>
      <c r="Q43"/>
      <c r="R43"/>
    </row>
    <row r="44" spans="1:18" s="190" customFormat="1" ht="13.5" thickBot="1" x14ac:dyDescent="0.25">
      <c r="C44" s="194"/>
      <c r="G44" s="232"/>
      <c r="M44"/>
      <c r="N44"/>
      <c r="O44"/>
      <c r="P44"/>
      <c r="Q44"/>
      <c r="R44"/>
    </row>
    <row r="45" spans="1:18" s="190" customFormat="1" ht="13.5" thickBot="1" x14ac:dyDescent="0.25">
      <c r="C45" s="221" t="s">
        <v>212</v>
      </c>
      <c r="D45" s="222"/>
      <c r="E45" s="222"/>
      <c r="F45" s="233"/>
      <c r="G45" s="234">
        <f>SUM(G41:G43)</f>
        <v>0</v>
      </c>
      <c r="H45" s="235"/>
      <c r="K45" s="191"/>
      <c r="L45" s="191"/>
      <c r="M45"/>
      <c r="N45"/>
      <c r="O45"/>
      <c r="P45"/>
      <c r="Q45"/>
      <c r="R45"/>
    </row>
    <row r="46" spans="1:18" s="190" customFormat="1" ht="13.5" thickBot="1" x14ac:dyDescent="0.25">
      <c r="C46" s="236"/>
      <c r="D46" s="236"/>
      <c r="E46" s="236"/>
      <c r="F46" s="236"/>
      <c r="G46" s="237"/>
      <c r="H46" s="238"/>
      <c r="L46" s="191"/>
      <c r="M46"/>
      <c r="N46"/>
      <c r="O46"/>
      <c r="P46"/>
      <c r="Q46"/>
      <c r="R46"/>
    </row>
    <row r="47" spans="1:18" s="190" customFormat="1" x14ac:dyDescent="0.2">
      <c r="A47" s="185" t="s">
        <v>200</v>
      </c>
      <c r="B47" s="187"/>
      <c r="C47" s="92" t="s">
        <v>201</v>
      </c>
      <c r="D47" s="187" t="s">
        <v>238</v>
      </c>
      <c r="E47" s="187" t="s">
        <v>233</v>
      </c>
      <c r="F47" s="187" t="s">
        <v>234</v>
      </c>
      <c r="G47" s="188" t="s">
        <v>141</v>
      </c>
      <c r="H47" s="189" t="s">
        <v>305</v>
      </c>
      <c r="I47" s="192"/>
      <c r="L47" s="191"/>
      <c r="M47"/>
      <c r="N47"/>
      <c r="O47"/>
      <c r="P47"/>
      <c r="Q47"/>
      <c r="R47"/>
    </row>
    <row r="48" spans="1:18" s="190" customFormat="1" x14ac:dyDescent="0.2">
      <c r="A48" s="239" t="s">
        <v>364</v>
      </c>
      <c r="B48" s="240"/>
      <c r="C48" s="89"/>
      <c r="D48" s="241" t="s">
        <v>8</v>
      </c>
      <c r="E48" s="210">
        <v>0</v>
      </c>
      <c r="F48" s="211">
        <f>INDEX(ADMIN!$A$7:$C$13,MATCH(A48,Air_Type,0),2)</f>
        <v>21111</v>
      </c>
      <c r="G48" s="242">
        <f>E48*F48</f>
        <v>0</v>
      </c>
      <c r="H48" s="243"/>
      <c r="I48" s="244"/>
      <c r="L48" s="191"/>
      <c r="M48"/>
      <c r="N48"/>
      <c r="O48"/>
      <c r="P48"/>
      <c r="Q48"/>
      <c r="R48"/>
    </row>
    <row r="49" spans="1:18" s="190" customFormat="1" x14ac:dyDescent="0.2">
      <c r="A49" s="239" t="s">
        <v>386</v>
      </c>
      <c r="B49" s="245"/>
      <c r="C49" s="89"/>
      <c r="D49" s="246" t="s">
        <v>8</v>
      </c>
      <c r="E49" s="210">
        <v>0</v>
      </c>
      <c r="F49" s="211">
        <f>INDEX(ADMIN!$A$7:$C$13,MATCH(A49,Air_Type,0),2)</f>
        <v>20921</v>
      </c>
      <c r="G49" s="247">
        <f>E49*F49</f>
        <v>0</v>
      </c>
      <c r="H49" s="243"/>
      <c r="I49" s="244"/>
      <c r="L49" s="191"/>
      <c r="M49"/>
      <c r="N49"/>
      <c r="O49"/>
      <c r="P49"/>
      <c r="Q49"/>
      <c r="R49"/>
    </row>
    <row r="50" spans="1:18" s="190" customFormat="1" ht="13.5" thickBot="1" x14ac:dyDescent="0.25">
      <c r="B50" s="245"/>
      <c r="C50" s="194"/>
      <c r="D50" s="248"/>
      <c r="G50" s="232"/>
      <c r="L50" s="191"/>
      <c r="M50"/>
      <c r="N50"/>
      <c r="O50"/>
      <c r="P50"/>
      <c r="Q50"/>
      <c r="R50"/>
    </row>
    <row r="51" spans="1:18" s="190" customFormat="1" ht="13.5" thickBot="1" x14ac:dyDescent="0.25">
      <c r="C51" s="221" t="s">
        <v>202</v>
      </c>
      <c r="D51" s="222"/>
      <c r="E51" s="222"/>
      <c r="F51" s="222"/>
      <c r="G51" s="234">
        <f>SUM(G48:G49)</f>
        <v>0</v>
      </c>
      <c r="H51" s="249"/>
      <c r="L51" s="191"/>
      <c r="M51"/>
      <c r="N51"/>
      <c r="O51"/>
      <c r="P51"/>
      <c r="Q51"/>
      <c r="R51"/>
    </row>
    <row r="52" spans="1:18" s="190" customFormat="1" ht="13.5" thickBot="1" x14ac:dyDescent="0.25">
      <c r="L52" s="191"/>
      <c r="M52"/>
      <c r="N52"/>
      <c r="O52"/>
      <c r="P52"/>
      <c r="Q52"/>
      <c r="R52"/>
    </row>
    <row r="53" spans="1:18" s="190" customFormat="1" x14ac:dyDescent="0.2">
      <c r="A53" s="185" t="s">
        <v>195</v>
      </c>
      <c r="B53" s="186"/>
      <c r="C53" s="88" t="s">
        <v>196</v>
      </c>
      <c r="D53" s="187" t="s">
        <v>238</v>
      </c>
      <c r="E53" s="187" t="s">
        <v>233</v>
      </c>
      <c r="F53" s="187" t="s">
        <v>234</v>
      </c>
      <c r="G53" s="188" t="s">
        <v>141</v>
      </c>
      <c r="H53" s="189" t="s">
        <v>305</v>
      </c>
      <c r="L53" s="191"/>
      <c r="M53" s="191"/>
      <c r="N53" s="191"/>
      <c r="O53" s="191"/>
      <c r="P53" s="191"/>
    </row>
    <row r="54" spans="1:18" s="190" customFormat="1" x14ac:dyDescent="0.2">
      <c r="A54" s="239" t="s">
        <v>362</v>
      </c>
      <c r="B54" s="240"/>
      <c r="C54" s="90"/>
      <c r="D54" s="241" t="str">
        <f>INDEX(Boats[],MATCH(A54,Boat_Type,0),3)</f>
        <v>HOURLY</v>
      </c>
      <c r="E54" s="210">
        <v>0</v>
      </c>
      <c r="F54" s="250">
        <f>INDEX(Boats[],MATCH(A54,Boat_Type,0),2)</f>
        <v>1511</v>
      </c>
      <c r="G54" s="242">
        <f>E54*F54</f>
        <v>0</v>
      </c>
      <c r="H54" s="243"/>
      <c r="L54" s="191"/>
      <c r="M54" s="191"/>
      <c r="N54" s="191"/>
      <c r="O54" s="191"/>
      <c r="P54" s="191"/>
    </row>
    <row r="55" spans="1:18" s="190" customFormat="1" x14ac:dyDescent="0.2">
      <c r="A55" s="239" t="s">
        <v>360</v>
      </c>
      <c r="B55" s="245"/>
      <c r="C55" s="91"/>
      <c r="D55" s="241" t="str">
        <f>INDEX(Boats[],MATCH(A55,Boat_Type,0),3)</f>
        <v>HOURLY</v>
      </c>
      <c r="E55" s="251">
        <v>0</v>
      </c>
      <c r="F55" s="250">
        <f>INDEX(Boats[],MATCH(A55,Boat_Type,0),2)</f>
        <v>3429</v>
      </c>
      <c r="G55" s="242">
        <f>E55*F55</f>
        <v>0</v>
      </c>
      <c r="H55" s="252"/>
      <c r="L55" s="191"/>
      <c r="M55" s="191"/>
      <c r="N55" s="191"/>
      <c r="O55" s="191"/>
      <c r="P55" s="191"/>
    </row>
    <row r="56" spans="1:18" s="190" customFormat="1" ht="13.5" thickBot="1" x14ac:dyDescent="0.25">
      <c r="A56" s="245"/>
      <c r="B56" s="245"/>
      <c r="C56" s="253"/>
      <c r="D56" s="248"/>
      <c r="E56" s="248"/>
      <c r="G56" s="254"/>
      <c r="H56" s="255"/>
      <c r="L56" s="191"/>
      <c r="M56" s="191"/>
      <c r="N56" s="191"/>
      <c r="O56" s="191"/>
      <c r="P56" s="191"/>
    </row>
    <row r="57" spans="1:18" s="190" customFormat="1" ht="12" thickBot="1" x14ac:dyDescent="0.25">
      <c r="C57" s="221" t="s">
        <v>197</v>
      </c>
      <c r="D57" s="222"/>
      <c r="E57" s="222"/>
      <c r="F57" s="222"/>
      <c r="G57" s="234">
        <f>SUM(G54:G55)</f>
        <v>0</v>
      </c>
    </row>
    <row r="58" spans="1:18" s="190" customFormat="1" ht="12" thickBot="1" x14ac:dyDescent="0.25">
      <c r="G58" s="256"/>
    </row>
    <row r="59" spans="1:18" s="190" customFormat="1" ht="11.25" x14ac:dyDescent="0.2">
      <c r="A59" s="185" t="s">
        <v>198</v>
      </c>
      <c r="B59" s="187"/>
      <c r="C59" s="92" t="s">
        <v>304</v>
      </c>
      <c r="D59" s="187" t="s">
        <v>238</v>
      </c>
      <c r="E59" s="187" t="s">
        <v>233</v>
      </c>
      <c r="F59" s="187" t="s">
        <v>234</v>
      </c>
      <c r="G59" s="188" t="s">
        <v>141</v>
      </c>
      <c r="H59" s="189" t="s">
        <v>305</v>
      </c>
    </row>
    <row r="60" spans="1:18" s="190" customFormat="1" ht="11.25" x14ac:dyDescent="0.2">
      <c r="A60" s="239" t="s">
        <v>336</v>
      </c>
      <c r="B60" s="240"/>
      <c r="C60" s="90"/>
      <c r="D60" s="241" t="str">
        <f>INDEX(Cutters[],MATCH(A60,Cutter_Type,0),3)</f>
        <v>HOURLY</v>
      </c>
      <c r="E60" s="210">
        <v>0</v>
      </c>
      <c r="F60" s="250">
        <f>INDEX(Cutters[],MATCH(A60,Cutter_Type,0),2)</f>
        <v>32876</v>
      </c>
      <c r="G60" s="242">
        <f>E60*F60</f>
        <v>0</v>
      </c>
      <c r="H60" s="243"/>
    </row>
    <row r="61" spans="1:18" s="190" customFormat="1" ht="11.25" x14ac:dyDescent="0.2">
      <c r="A61" s="239" t="s">
        <v>347</v>
      </c>
      <c r="B61" s="240"/>
      <c r="C61" s="91"/>
      <c r="D61" s="241" t="str">
        <f>INDEX(Cutters[],MATCH(A61,Cutter_Type,0),3)</f>
        <v>HOURLY</v>
      </c>
      <c r="E61" s="210">
        <v>0</v>
      </c>
      <c r="F61" s="250">
        <f>INDEX(Cutters[],MATCH(A61,Cutter_Type,0),2)</f>
        <v>7787</v>
      </c>
      <c r="G61" s="242">
        <f>E61*F61</f>
        <v>0</v>
      </c>
      <c r="H61" s="252"/>
    </row>
    <row r="62" spans="1:18" s="190" customFormat="1" ht="12" thickBot="1" x14ac:dyDescent="0.25">
      <c r="A62" s="245"/>
      <c r="C62" s="253"/>
      <c r="G62" s="254"/>
      <c r="H62" s="245"/>
    </row>
    <row r="63" spans="1:18" s="190" customFormat="1" ht="12" thickBot="1" x14ac:dyDescent="0.25">
      <c r="C63" s="221" t="s">
        <v>199</v>
      </c>
      <c r="D63" s="222"/>
      <c r="E63" s="222"/>
      <c r="F63" s="222"/>
      <c r="G63" s="234">
        <f>SUM(G60:G61)</f>
        <v>0</v>
      </c>
    </row>
    <row r="64" spans="1:18" s="190" customFormat="1" ht="12" thickBot="1" x14ac:dyDescent="0.25">
      <c r="F64" s="320"/>
    </row>
    <row r="65" spans="1:9" s="190" customFormat="1" ht="11.25" x14ac:dyDescent="0.2">
      <c r="A65" s="185" t="s">
        <v>203</v>
      </c>
      <c r="B65" s="186"/>
      <c r="C65" s="186"/>
      <c r="D65" s="187" t="s">
        <v>238</v>
      </c>
      <c r="E65" s="187" t="s">
        <v>233</v>
      </c>
      <c r="F65" s="319" t="s">
        <v>234</v>
      </c>
      <c r="G65" s="193" t="s">
        <v>141</v>
      </c>
      <c r="H65" s="194"/>
      <c r="I65" s="192"/>
    </row>
    <row r="66" spans="1:9" s="190" customFormat="1" ht="11.25" x14ac:dyDescent="0.2">
      <c r="A66" s="239" t="s">
        <v>115</v>
      </c>
      <c r="B66" s="240"/>
      <c r="C66" s="240"/>
      <c r="D66" s="241" t="str">
        <f>INDEX(Equipment[],MATCH(A66,Equip_List,0),3)</f>
        <v>HOURLY</v>
      </c>
      <c r="E66" s="210">
        <v>0</v>
      </c>
      <c r="F66" s="250">
        <f>INDEX(Equipment[],MATCH(A66,Equip_List,0),2)</f>
        <v>15</v>
      </c>
      <c r="G66" s="231">
        <f>E66*F66</f>
        <v>0</v>
      </c>
      <c r="H66" s="217"/>
      <c r="I66" s="244"/>
    </row>
    <row r="67" spans="1:9" s="190" customFormat="1" ht="11.25" x14ac:dyDescent="0.2">
      <c r="A67" s="239" t="s">
        <v>105</v>
      </c>
      <c r="B67" s="240"/>
      <c r="C67" s="240"/>
      <c r="D67" s="241" t="str">
        <f>INDEX(Equipment[],MATCH(A67,Equip_List,0),3)</f>
        <v>HOURLY</v>
      </c>
      <c r="E67" s="210">
        <v>0</v>
      </c>
      <c r="F67" s="250">
        <f>INDEX(Equipment[],MATCH(A67,Equip_List,0),2)</f>
        <v>13</v>
      </c>
      <c r="G67" s="231">
        <f>E67*F67</f>
        <v>0</v>
      </c>
      <c r="H67" s="217"/>
      <c r="I67" s="244"/>
    </row>
    <row r="68" spans="1:9" s="190" customFormat="1" ht="11.25" x14ac:dyDescent="0.2">
      <c r="A68" s="239" t="s">
        <v>80</v>
      </c>
      <c r="B68" s="240"/>
      <c r="C68" s="245"/>
      <c r="D68" s="241" t="str">
        <f>INDEX(Equipment[],MATCH(A68,Equip_List,0),3)</f>
        <v>HOURLY</v>
      </c>
      <c r="E68" s="210">
        <v>0</v>
      </c>
      <c r="F68" s="250">
        <f>INDEX(Equipment[],MATCH(A68,Equip_List,0),2)</f>
        <v>296</v>
      </c>
      <c r="G68" s="231">
        <f>E68*F68</f>
        <v>0</v>
      </c>
      <c r="H68" s="217"/>
      <c r="I68" s="244"/>
    </row>
    <row r="69" spans="1:9" s="190" customFormat="1" ht="12" thickBot="1" x14ac:dyDescent="0.25">
      <c r="A69" s="245"/>
      <c r="C69" s="253"/>
      <c r="G69" s="254"/>
    </row>
    <row r="70" spans="1:9" s="190" customFormat="1" ht="12" thickBot="1" x14ac:dyDescent="0.25">
      <c r="C70" s="221" t="s">
        <v>204</v>
      </c>
      <c r="D70" s="222"/>
      <c r="E70" s="222"/>
      <c r="F70" s="222"/>
      <c r="G70" s="234">
        <f>SUM(G66:G68)</f>
        <v>0</v>
      </c>
      <c r="H70" s="249"/>
    </row>
    <row r="71" spans="1:9" s="190" customFormat="1" ht="12" thickBot="1" x14ac:dyDescent="0.25">
      <c r="C71" s="226"/>
      <c r="D71" s="226"/>
      <c r="E71" s="226"/>
      <c r="F71" s="249"/>
      <c r="G71" s="249"/>
    </row>
    <row r="72" spans="1:9" s="190" customFormat="1" ht="11.25" x14ac:dyDescent="0.2">
      <c r="A72" s="185" t="s">
        <v>205</v>
      </c>
      <c r="B72" s="186"/>
      <c r="C72" s="257" t="s">
        <v>206</v>
      </c>
      <c r="D72" s="258"/>
      <c r="E72" s="186"/>
      <c r="F72" s="187" t="s">
        <v>207</v>
      </c>
      <c r="G72" s="193" t="s">
        <v>208</v>
      </c>
    </row>
    <row r="73" spans="1:9" s="190" customFormat="1" ht="11.25" x14ac:dyDescent="0.2">
      <c r="A73" s="239" t="s">
        <v>209</v>
      </c>
      <c r="B73" s="259"/>
      <c r="C73" s="260"/>
      <c r="D73" s="261"/>
      <c r="E73" s="262"/>
      <c r="F73" s="430"/>
      <c r="G73" s="263"/>
    </row>
    <row r="74" spans="1:9" s="190" customFormat="1" ht="12" thickBot="1" x14ac:dyDescent="0.25">
      <c r="C74" s="248"/>
      <c r="G74" s="256"/>
    </row>
    <row r="75" spans="1:9" s="190" customFormat="1" ht="12" thickBot="1" x14ac:dyDescent="0.25">
      <c r="C75" s="221" t="s">
        <v>210</v>
      </c>
      <c r="D75" s="222"/>
      <c r="E75" s="222"/>
      <c r="F75" s="222"/>
      <c r="G75" s="234">
        <f>SUM(G73:G73)</f>
        <v>0</v>
      </c>
    </row>
    <row r="76" spans="1:9" s="190" customFormat="1" ht="12" thickBot="1" x14ac:dyDescent="0.25"/>
    <row r="77" spans="1:9" s="190" customFormat="1" ht="11.25" x14ac:dyDescent="0.2">
      <c r="A77" s="185" t="s">
        <v>213</v>
      </c>
      <c r="B77" s="186"/>
      <c r="C77" s="257" t="s">
        <v>214</v>
      </c>
      <c r="D77" s="258"/>
      <c r="E77" s="186"/>
      <c r="F77" s="186"/>
      <c r="G77" s="264" t="s">
        <v>215</v>
      </c>
    </row>
    <row r="78" spans="1:9" s="190" customFormat="1" ht="11.25" x14ac:dyDescent="0.2">
      <c r="A78" s="239"/>
      <c r="B78" s="240"/>
      <c r="C78" s="428"/>
      <c r="D78" s="429"/>
      <c r="E78" s="326"/>
      <c r="F78" s="259"/>
      <c r="G78" s="263"/>
    </row>
    <row r="79" spans="1:9" s="190" customFormat="1" ht="11.25" x14ac:dyDescent="0.2">
      <c r="A79" s="239"/>
      <c r="B79" s="240"/>
      <c r="C79" s="265"/>
      <c r="D79" s="261"/>
      <c r="E79" s="326"/>
      <c r="F79" s="259"/>
      <c r="G79" s="263"/>
    </row>
    <row r="80" spans="1:9" s="190" customFormat="1" ht="11.25" x14ac:dyDescent="0.2">
      <c r="A80" s="239"/>
      <c r="B80" s="240"/>
      <c r="C80" s="265"/>
      <c r="D80" s="261"/>
      <c r="E80" s="326"/>
      <c r="F80" s="259"/>
      <c r="G80" s="263"/>
    </row>
    <row r="81" spans="1:7" s="190" customFormat="1" ht="12" thickBot="1" x14ac:dyDescent="0.25">
      <c r="G81" s="256"/>
    </row>
    <row r="82" spans="1:7" s="190" customFormat="1" ht="12" thickBot="1" x14ac:dyDescent="0.25">
      <c r="C82" s="221" t="s">
        <v>216</v>
      </c>
      <c r="D82" s="222"/>
      <c r="E82" s="222"/>
      <c r="F82" s="222"/>
      <c r="G82" s="266">
        <f>SUM(G78:G80)</f>
        <v>0</v>
      </c>
    </row>
    <row r="83" spans="1:7" s="190" customFormat="1" ht="12" thickBot="1" x14ac:dyDescent="0.25">
      <c r="G83" s="244"/>
    </row>
    <row r="84" spans="1:7" s="190" customFormat="1" ht="11.25" x14ac:dyDescent="0.2">
      <c r="A84" s="185" t="s">
        <v>323</v>
      </c>
      <c r="B84" s="186"/>
      <c r="C84" s="257" t="s">
        <v>217</v>
      </c>
      <c r="D84" s="258"/>
      <c r="E84" s="257" t="s">
        <v>218</v>
      </c>
      <c r="F84" s="258"/>
      <c r="G84" s="193" t="s">
        <v>215</v>
      </c>
    </row>
    <row r="85" spans="1:7" s="190" customFormat="1" ht="11.25" x14ac:dyDescent="0.2">
      <c r="A85" s="239"/>
      <c r="B85" s="259"/>
      <c r="C85" s="426"/>
      <c r="D85" s="427"/>
      <c r="E85" s="267"/>
      <c r="F85" s="268"/>
      <c r="G85" s="263"/>
    </row>
    <row r="86" spans="1:7" s="190" customFormat="1" ht="11.25" x14ac:dyDescent="0.2">
      <c r="A86" s="239"/>
      <c r="B86" s="259"/>
      <c r="C86" s="265"/>
      <c r="D86" s="261"/>
      <c r="E86" s="267"/>
      <c r="F86" s="268"/>
      <c r="G86" s="263"/>
    </row>
    <row r="87" spans="1:7" s="190" customFormat="1" ht="11.25" x14ac:dyDescent="0.2">
      <c r="A87" s="239"/>
      <c r="B87" s="259"/>
      <c r="C87" s="265"/>
      <c r="D87" s="261"/>
      <c r="E87" s="267"/>
      <c r="F87" s="268"/>
      <c r="G87" s="263"/>
    </row>
    <row r="88" spans="1:7" s="190" customFormat="1" ht="12" thickBot="1" x14ac:dyDescent="0.25">
      <c r="G88" s="256"/>
    </row>
    <row r="89" spans="1:7" s="190" customFormat="1" ht="12" thickBot="1" x14ac:dyDescent="0.25">
      <c r="C89" s="221" t="s">
        <v>219</v>
      </c>
      <c r="D89" s="222"/>
      <c r="E89" s="222"/>
      <c r="F89" s="222"/>
      <c r="G89" s="234">
        <f>SUM(G85:G87)</f>
        <v>0</v>
      </c>
    </row>
    <row r="90" spans="1:7" s="190" customFormat="1" ht="12" thickBot="1" x14ac:dyDescent="0.25">
      <c r="B90" s="305"/>
      <c r="C90" s="226"/>
      <c r="D90" s="226"/>
      <c r="E90" s="322"/>
      <c r="F90" s="226"/>
      <c r="G90" s="249"/>
    </row>
    <row r="91" spans="1:7" s="190" customFormat="1" ht="11.25" x14ac:dyDescent="0.2">
      <c r="A91" s="424" t="s">
        <v>321</v>
      </c>
      <c r="B91" s="186"/>
      <c r="C91" s="257" t="s">
        <v>214</v>
      </c>
      <c r="D91" s="258"/>
      <c r="E91" s="321"/>
      <c r="F91" s="186"/>
      <c r="G91" s="264" t="s">
        <v>215</v>
      </c>
    </row>
    <row r="92" spans="1:7" s="190" customFormat="1" ht="11.25" x14ac:dyDescent="0.2">
      <c r="A92" s="308"/>
      <c r="B92" s="304"/>
      <c r="C92" s="428"/>
      <c r="D92" s="429"/>
      <c r="E92" s="323"/>
      <c r="F92" s="259"/>
      <c r="G92" s="263"/>
    </row>
    <row r="93" spans="1:7" s="190" customFormat="1" ht="11.25" x14ac:dyDescent="0.2">
      <c r="A93" s="307"/>
      <c r="B93" s="240"/>
      <c r="C93" s="428"/>
      <c r="D93" s="429"/>
      <c r="E93" s="323"/>
      <c r="F93" s="259"/>
      <c r="G93" s="263"/>
    </row>
    <row r="94" spans="1:7" s="190" customFormat="1" ht="11.25" x14ac:dyDescent="0.2">
      <c r="A94" s="306"/>
      <c r="B94" s="240"/>
      <c r="C94" s="428"/>
      <c r="D94" s="429"/>
      <c r="E94" s="323"/>
      <c r="F94" s="259"/>
      <c r="G94" s="263"/>
    </row>
    <row r="95" spans="1:7" s="190" customFormat="1" ht="12" thickBot="1" x14ac:dyDescent="0.25">
      <c r="A95" s="194"/>
      <c r="G95" s="256"/>
    </row>
    <row r="96" spans="1:7" s="190" customFormat="1" ht="12" thickBot="1" x14ac:dyDescent="0.25">
      <c r="A96" s="194"/>
      <c r="C96" s="221" t="s">
        <v>220</v>
      </c>
      <c r="D96" s="222"/>
      <c r="E96" s="222"/>
      <c r="F96" s="222"/>
      <c r="G96" s="266">
        <f>SUM(G92:G94)</f>
        <v>0</v>
      </c>
    </row>
    <row r="97" spans="1:17" s="190" customFormat="1" ht="12" thickBot="1" x14ac:dyDescent="0.25">
      <c r="A97" s="194"/>
      <c r="C97" s="226"/>
      <c r="D97" s="226"/>
      <c r="E97" s="226"/>
      <c r="F97" s="226"/>
      <c r="G97" s="270"/>
    </row>
    <row r="98" spans="1:17" s="190" customFormat="1" ht="11.25" x14ac:dyDescent="0.2">
      <c r="A98" s="425" t="s">
        <v>322</v>
      </c>
      <c r="B98" s="186"/>
      <c r="C98" s="257" t="s">
        <v>214</v>
      </c>
      <c r="D98" s="258"/>
      <c r="E98" s="269"/>
      <c r="F98" s="269"/>
      <c r="G98" s="264" t="s">
        <v>215</v>
      </c>
    </row>
    <row r="99" spans="1:17" s="190" customFormat="1" ht="11.25" x14ac:dyDescent="0.2">
      <c r="A99" s="239"/>
      <c r="B99" s="240"/>
      <c r="C99" s="428"/>
      <c r="D99" s="429"/>
      <c r="E99" s="326"/>
      <c r="F99" s="259"/>
      <c r="G99" s="263"/>
    </row>
    <row r="100" spans="1:17" s="190" customFormat="1" ht="11.25" x14ac:dyDescent="0.2">
      <c r="A100" s="239"/>
      <c r="B100" s="240"/>
      <c r="C100" s="428"/>
      <c r="D100" s="429"/>
      <c r="E100" s="326"/>
      <c r="F100" s="259"/>
      <c r="G100" s="263"/>
    </row>
    <row r="101" spans="1:17" s="190" customFormat="1" ht="11.25" x14ac:dyDescent="0.2">
      <c r="A101" s="239"/>
      <c r="B101" s="245"/>
      <c r="C101" s="428"/>
      <c r="D101" s="429"/>
      <c r="E101" s="326"/>
      <c r="F101" s="327"/>
      <c r="G101" s="271"/>
    </row>
    <row r="102" spans="1:17" s="190" customFormat="1" ht="12" thickBot="1" x14ac:dyDescent="0.25">
      <c r="B102" s="245"/>
      <c r="F102" s="248"/>
      <c r="G102" s="272"/>
    </row>
    <row r="103" spans="1:17" s="190" customFormat="1" ht="12" thickBot="1" x14ac:dyDescent="0.25">
      <c r="C103" s="221" t="s">
        <v>221</v>
      </c>
      <c r="D103" s="222"/>
      <c r="E103" s="222"/>
      <c r="F103" s="222"/>
      <c r="G103" s="266">
        <f>SUM(G99:G101)</f>
        <v>0</v>
      </c>
    </row>
    <row r="104" spans="1:17" s="190" customFormat="1" ht="12" thickBot="1" x14ac:dyDescent="0.25">
      <c r="G104" s="244"/>
    </row>
    <row r="105" spans="1:17" s="190" customFormat="1" ht="11.25" x14ac:dyDescent="0.2">
      <c r="A105" s="185" t="s">
        <v>222</v>
      </c>
      <c r="B105" s="273"/>
      <c r="C105" s="257" t="s">
        <v>214</v>
      </c>
      <c r="D105" s="258"/>
      <c r="E105" s="269"/>
      <c r="F105" s="269"/>
      <c r="G105" s="264" t="s">
        <v>215</v>
      </c>
    </row>
    <row r="106" spans="1:17" s="190" customFormat="1" ht="11.25" x14ac:dyDescent="0.2">
      <c r="A106" s="239"/>
      <c r="B106" s="240"/>
      <c r="C106" s="428"/>
      <c r="D106" s="429"/>
      <c r="E106" s="326"/>
      <c r="F106" s="259"/>
      <c r="G106" s="263"/>
    </row>
    <row r="107" spans="1:17" s="190" customFormat="1" ht="11.25" x14ac:dyDescent="0.2">
      <c r="A107" s="239"/>
      <c r="B107" s="240"/>
      <c r="C107" s="428"/>
      <c r="D107" s="429"/>
      <c r="E107" s="326"/>
      <c r="F107" s="259"/>
      <c r="G107" s="263"/>
    </row>
    <row r="108" spans="1:17" s="190" customFormat="1" ht="11.25" x14ac:dyDescent="0.2">
      <c r="A108" s="239"/>
      <c r="B108" s="240"/>
      <c r="C108" s="428"/>
      <c r="D108" s="429"/>
      <c r="E108" s="326"/>
      <c r="F108" s="259"/>
      <c r="G108" s="271"/>
    </row>
    <row r="109" spans="1:17" s="190" customFormat="1" ht="12" thickBot="1" x14ac:dyDescent="0.25">
      <c r="C109" s="226"/>
      <c r="D109" s="226"/>
      <c r="E109" s="226"/>
      <c r="F109" s="226"/>
      <c r="G109" s="275"/>
    </row>
    <row r="110" spans="1:17" s="190" customFormat="1" ht="13.5" thickBot="1" x14ac:dyDescent="0.25">
      <c r="C110" s="221" t="s">
        <v>223</v>
      </c>
      <c r="D110" s="222"/>
      <c r="E110" s="222"/>
      <c r="F110" s="222"/>
      <c r="G110" s="266">
        <f>SUM(G106:G108)</f>
        <v>0</v>
      </c>
      <c r="K110" s="198"/>
      <c r="L110" s="198"/>
      <c r="M110" s="198"/>
      <c r="N110" s="198"/>
      <c r="O110" s="198"/>
      <c r="P110" s="198"/>
      <c r="Q110" s="198"/>
    </row>
    <row r="111" spans="1:17" s="198" customFormat="1" ht="13.5" thickBot="1" x14ac:dyDescent="0.25">
      <c r="B111" s="276"/>
      <c r="E111" s="277"/>
      <c r="G111" s="277"/>
      <c r="K111" s="190"/>
      <c r="L111" s="190"/>
      <c r="M111" s="190"/>
      <c r="N111" s="190"/>
      <c r="O111" s="190"/>
      <c r="P111" s="190"/>
      <c r="Q111" s="190"/>
    </row>
    <row r="112" spans="1:17" s="190" customFormat="1" ht="11.25" x14ac:dyDescent="0.2">
      <c r="A112" s="185" t="s">
        <v>224</v>
      </c>
      <c r="B112" s="186"/>
      <c r="C112" s="257" t="s">
        <v>214</v>
      </c>
      <c r="D112" s="258"/>
      <c r="E112" s="269"/>
      <c r="F112" s="269"/>
      <c r="G112" s="264" t="s">
        <v>215</v>
      </c>
    </row>
    <row r="113" spans="1:17" s="190" customFormat="1" ht="11.25" x14ac:dyDescent="0.2">
      <c r="A113" s="239"/>
      <c r="B113" s="240"/>
      <c r="C113" s="428"/>
      <c r="D113" s="429"/>
      <c r="E113" s="326"/>
      <c r="F113" s="259"/>
      <c r="G113" s="263"/>
    </row>
    <row r="114" spans="1:17" s="190" customFormat="1" ht="11.25" x14ac:dyDescent="0.2">
      <c r="A114" s="239"/>
      <c r="B114" s="240"/>
      <c r="C114" s="428"/>
      <c r="D114" s="429"/>
      <c r="E114" s="326"/>
      <c r="F114" s="259"/>
      <c r="G114" s="263"/>
    </row>
    <row r="115" spans="1:17" s="190" customFormat="1" x14ac:dyDescent="0.2">
      <c r="A115" s="239"/>
      <c r="B115" s="240"/>
      <c r="C115" s="428"/>
      <c r="D115" s="429"/>
      <c r="E115" s="326"/>
      <c r="F115" s="259"/>
      <c r="G115" s="263"/>
      <c r="I115"/>
      <c r="J115"/>
      <c r="K115"/>
    </row>
    <row r="116" spans="1:17" s="190" customFormat="1" ht="13.5" thickBot="1" x14ac:dyDescent="0.25">
      <c r="D116" s="248"/>
      <c r="G116" s="256"/>
      <c r="I116"/>
      <c r="J116"/>
      <c r="K116"/>
    </row>
    <row r="117" spans="1:17" s="190" customFormat="1" ht="13.5" thickBot="1" x14ac:dyDescent="0.25">
      <c r="C117" s="221" t="s">
        <v>225</v>
      </c>
      <c r="D117" s="222"/>
      <c r="E117" s="222"/>
      <c r="F117" s="222"/>
      <c r="G117" s="266">
        <f>SUM(G113:G115)</f>
        <v>0</v>
      </c>
      <c r="I117"/>
      <c r="J117"/>
      <c r="K117"/>
    </row>
    <row r="118" spans="1:17" s="190" customFormat="1" ht="13.5" thickBot="1" x14ac:dyDescent="0.25">
      <c r="G118" s="244"/>
      <c r="I118"/>
      <c r="J118"/>
      <c r="K118"/>
    </row>
    <row r="119" spans="1:17" s="190" customFormat="1" x14ac:dyDescent="0.2">
      <c r="A119" s="185" t="s">
        <v>226</v>
      </c>
      <c r="B119" s="186"/>
      <c r="C119" s="257" t="s">
        <v>227</v>
      </c>
      <c r="D119" s="257"/>
      <c r="E119" s="328"/>
      <c r="F119" s="274"/>
      <c r="G119" s="264" t="s">
        <v>215</v>
      </c>
      <c r="I119"/>
      <c r="J119"/>
      <c r="K119"/>
    </row>
    <row r="120" spans="1:17" s="190" customFormat="1" x14ac:dyDescent="0.2">
      <c r="A120" s="239"/>
      <c r="B120" s="240"/>
      <c r="C120" s="428"/>
      <c r="D120" s="429"/>
      <c r="E120" s="325"/>
      <c r="F120" s="324"/>
      <c r="G120" s="263"/>
      <c r="I120"/>
      <c r="J120"/>
      <c r="K120"/>
    </row>
    <row r="121" spans="1:17" s="190" customFormat="1" x14ac:dyDescent="0.2">
      <c r="A121" s="239"/>
      <c r="B121" s="240"/>
      <c r="C121" s="428"/>
      <c r="D121" s="429"/>
      <c r="E121" s="325"/>
      <c r="F121" s="324"/>
      <c r="G121" s="263"/>
      <c r="I121"/>
      <c r="J121"/>
      <c r="K121"/>
    </row>
    <row r="122" spans="1:17" s="190" customFormat="1" ht="11.25" x14ac:dyDescent="0.2">
      <c r="A122" s="239"/>
      <c r="B122" s="240"/>
      <c r="C122" s="428"/>
      <c r="D122" s="429"/>
      <c r="E122" s="325"/>
      <c r="F122" s="324"/>
      <c r="G122" s="271"/>
    </row>
    <row r="123" spans="1:17" s="190" customFormat="1" ht="13.5" thickBot="1" x14ac:dyDescent="0.25">
      <c r="G123" s="272"/>
      <c r="K123" s="198"/>
      <c r="L123" s="198"/>
      <c r="M123" s="198"/>
      <c r="N123" s="198"/>
      <c r="O123" s="198"/>
      <c r="P123" s="198"/>
      <c r="Q123" s="198"/>
    </row>
    <row r="124" spans="1:17" s="198" customFormat="1" ht="13.5" thickBot="1" x14ac:dyDescent="0.25">
      <c r="A124" s="190"/>
      <c r="B124" s="190"/>
      <c r="C124" s="221" t="s">
        <v>228</v>
      </c>
      <c r="D124" s="222"/>
      <c r="E124" s="222"/>
      <c r="F124" s="222"/>
      <c r="G124" s="266">
        <f>SUM(G120:G122)</f>
        <v>0</v>
      </c>
      <c r="H124" s="278" t="s">
        <v>298</v>
      </c>
      <c r="I124" s="279"/>
    </row>
    <row r="125" spans="1:17" s="198" customFormat="1" ht="13.5" thickBot="1" x14ac:dyDescent="0.25">
      <c r="A125" s="276"/>
      <c r="B125" s="276"/>
      <c r="C125" s="277"/>
      <c r="H125" s="285">
        <f ca="1">NOW()</f>
        <v>45048.44266724537</v>
      </c>
      <c r="I125" s="279"/>
    </row>
    <row r="126" spans="1:17" s="198" customFormat="1" ht="13.5" customHeight="1" thickBot="1" x14ac:dyDescent="0.25">
      <c r="A126" s="276"/>
      <c r="B126" s="280" t="s">
        <v>229</v>
      </c>
      <c r="C126" s="281"/>
      <c r="D126" s="282"/>
      <c r="E126" s="283"/>
      <c r="F126" s="283"/>
      <c r="G126" s="284">
        <f>I38+G57+G63+G51+G70+G75+G45+G82+G89+G96+G103+G110+G117+G124</f>
        <v>0</v>
      </c>
      <c r="H126" s="197"/>
      <c r="K126" s="286"/>
      <c r="L126" s="286"/>
      <c r="M126" s="286"/>
      <c r="N126" s="286"/>
      <c r="O126" s="286"/>
      <c r="P126" s="286"/>
      <c r="Q126" s="286"/>
    </row>
    <row r="127" spans="1:17" s="286" customFormat="1" ht="23.25" x14ac:dyDescent="0.2">
      <c r="A127" s="198"/>
      <c r="B127" s="276"/>
      <c r="C127" s="198"/>
      <c r="D127" s="198"/>
      <c r="E127" s="277"/>
      <c r="F127" s="198"/>
      <c r="G127" s="277"/>
      <c r="H127" s="290"/>
      <c r="I127" s="289"/>
      <c r="K127" s="198"/>
      <c r="L127" s="198"/>
      <c r="M127" s="198"/>
      <c r="N127" s="198"/>
      <c r="O127" s="198"/>
      <c r="P127" s="198"/>
      <c r="Q127" s="198"/>
    </row>
    <row r="128" spans="1:17" s="198" customFormat="1" ht="12" customHeight="1" x14ac:dyDescent="0.2">
      <c r="A128" s="287" t="s">
        <v>230</v>
      </c>
      <c r="B128" s="287"/>
      <c r="C128" s="288"/>
      <c r="D128" s="289"/>
      <c r="E128" s="288"/>
      <c r="F128" s="289"/>
      <c r="G128" s="288"/>
      <c r="H128" s="197"/>
    </row>
    <row r="129" customFormat="1" x14ac:dyDescent="0.2"/>
    <row r="130" customFormat="1" x14ac:dyDescent="0.2"/>
    <row r="131" customFormat="1" x14ac:dyDescent="0.2"/>
    <row r="132" customFormat="1" x14ac:dyDescent="0.2"/>
    <row r="133" customFormat="1" x14ac:dyDescent="0.2"/>
    <row r="134" customFormat="1" x14ac:dyDescent="0.2"/>
    <row r="135" customFormat="1" x14ac:dyDescent="0.2"/>
    <row r="136" customFormat="1" x14ac:dyDescent="0.2"/>
    <row r="137" customFormat="1" x14ac:dyDescent="0.2"/>
    <row r="138" customFormat="1" x14ac:dyDescent="0.2"/>
    <row r="139" customFormat="1" x14ac:dyDescent="0.2"/>
    <row r="140" customFormat="1" x14ac:dyDescent="0.2"/>
    <row r="141" customFormat="1" x14ac:dyDescent="0.2"/>
    <row r="142" customFormat="1" x14ac:dyDescent="0.2"/>
    <row r="143" customFormat="1" x14ac:dyDescent="0.2"/>
    <row r="144" customFormat="1" x14ac:dyDescent="0.2"/>
    <row r="145" customFormat="1" x14ac:dyDescent="0.2"/>
    <row r="146" customFormat="1" x14ac:dyDescent="0.2"/>
    <row r="147" customFormat="1" x14ac:dyDescent="0.2"/>
    <row r="148" customFormat="1" x14ac:dyDescent="0.2"/>
    <row r="149" customFormat="1" x14ac:dyDescent="0.2"/>
    <row r="150" customFormat="1" x14ac:dyDescent="0.2"/>
    <row r="151" customFormat="1" x14ac:dyDescent="0.2"/>
    <row r="152" customFormat="1" x14ac:dyDescent="0.2"/>
    <row r="153" customFormat="1" x14ac:dyDescent="0.2"/>
    <row r="154" customFormat="1" x14ac:dyDescent="0.2"/>
    <row r="155" customFormat="1" x14ac:dyDescent="0.2"/>
    <row r="156" customFormat="1" x14ac:dyDescent="0.2"/>
    <row r="157" customFormat="1" x14ac:dyDescent="0.2"/>
    <row r="158" customFormat="1" x14ac:dyDescent="0.2"/>
    <row r="159" customFormat="1" x14ac:dyDescent="0.2"/>
    <row r="160" customFormat="1" x14ac:dyDescent="0.2"/>
    <row r="161" customFormat="1" x14ac:dyDescent="0.2"/>
    <row r="162" customFormat="1" x14ac:dyDescent="0.2"/>
    <row r="163" customFormat="1" x14ac:dyDescent="0.2"/>
    <row r="164" customFormat="1" x14ac:dyDescent="0.2"/>
    <row r="165" customFormat="1" x14ac:dyDescent="0.2"/>
    <row r="166" customFormat="1" x14ac:dyDescent="0.2"/>
    <row r="167" customFormat="1" x14ac:dyDescent="0.2"/>
    <row r="168" customFormat="1" ht="11.25" customHeight="1" x14ac:dyDescent="0.2"/>
    <row r="169" customFormat="1" x14ac:dyDescent="0.2"/>
    <row r="170" customFormat="1" x14ac:dyDescent="0.2"/>
    <row r="171" customFormat="1" x14ac:dyDescent="0.2"/>
    <row r="172" customFormat="1" x14ac:dyDescent="0.2"/>
    <row r="173" customFormat="1" x14ac:dyDescent="0.2"/>
    <row r="174" customFormat="1" x14ac:dyDescent="0.2"/>
    <row r="175" customFormat="1" x14ac:dyDescent="0.2"/>
    <row r="176" customFormat="1" x14ac:dyDescent="0.2"/>
    <row r="177" customFormat="1" x14ac:dyDescent="0.2"/>
    <row r="178" customFormat="1" x14ac:dyDescent="0.2"/>
    <row r="179" customFormat="1" x14ac:dyDescent="0.2"/>
    <row r="180" customFormat="1" x14ac:dyDescent="0.2"/>
    <row r="181" customFormat="1" x14ac:dyDescent="0.2"/>
    <row r="182" customFormat="1" x14ac:dyDescent="0.2"/>
    <row r="183" customFormat="1" x14ac:dyDescent="0.2"/>
    <row r="184" customFormat="1" x14ac:dyDescent="0.2"/>
    <row r="185" customFormat="1" x14ac:dyDescent="0.2"/>
    <row r="186" customFormat="1" x14ac:dyDescent="0.2"/>
    <row r="187" customFormat="1" x14ac:dyDescent="0.2"/>
    <row r="188" customFormat="1" x14ac:dyDescent="0.2"/>
    <row r="189" customFormat="1" x14ac:dyDescent="0.2"/>
    <row r="190" customFormat="1" x14ac:dyDescent="0.2"/>
    <row r="191" customFormat="1" x14ac:dyDescent="0.2"/>
    <row r="192" customFormat="1" x14ac:dyDescent="0.2"/>
    <row r="193" customFormat="1" x14ac:dyDescent="0.2"/>
    <row r="194" customFormat="1" x14ac:dyDescent="0.2"/>
    <row r="195" customFormat="1" x14ac:dyDescent="0.2"/>
    <row r="196" customFormat="1" x14ac:dyDescent="0.2"/>
    <row r="197" customFormat="1" x14ac:dyDescent="0.2"/>
    <row r="198" customFormat="1" x14ac:dyDescent="0.2"/>
    <row r="199" customFormat="1" x14ac:dyDescent="0.2"/>
    <row r="200" customFormat="1" x14ac:dyDescent="0.2"/>
    <row r="201" customFormat="1" x14ac:dyDescent="0.2"/>
    <row r="202" customFormat="1" x14ac:dyDescent="0.2"/>
    <row r="203" customFormat="1" x14ac:dyDescent="0.2"/>
    <row r="204" customFormat="1" x14ac:dyDescent="0.2"/>
    <row r="205" customFormat="1" x14ac:dyDescent="0.2"/>
    <row r="206" customFormat="1" x14ac:dyDescent="0.2"/>
    <row r="207" customFormat="1" x14ac:dyDescent="0.2"/>
    <row r="208" customFormat="1" x14ac:dyDescent="0.2"/>
    <row r="209" customFormat="1" x14ac:dyDescent="0.2"/>
    <row r="210" customFormat="1" x14ac:dyDescent="0.2"/>
    <row r="211" customFormat="1" x14ac:dyDescent="0.2"/>
    <row r="212" customFormat="1" x14ac:dyDescent="0.2"/>
    <row r="213" customFormat="1" x14ac:dyDescent="0.2"/>
    <row r="214" customFormat="1" x14ac:dyDescent="0.2"/>
    <row r="215" customFormat="1" x14ac:dyDescent="0.2"/>
    <row r="216" customFormat="1" x14ac:dyDescent="0.2"/>
    <row r="217" customFormat="1" x14ac:dyDescent="0.2"/>
    <row r="218" customFormat="1" x14ac:dyDescent="0.2"/>
    <row r="219" customFormat="1" x14ac:dyDescent="0.2"/>
    <row r="220" customFormat="1" x14ac:dyDescent="0.2"/>
    <row r="221" customFormat="1" x14ac:dyDescent="0.2"/>
    <row r="222" customFormat="1" x14ac:dyDescent="0.2"/>
    <row r="223" customFormat="1" x14ac:dyDescent="0.2"/>
    <row r="224" customFormat="1" x14ac:dyDescent="0.2"/>
    <row r="225" customFormat="1" x14ac:dyDescent="0.2"/>
    <row r="226" customFormat="1" x14ac:dyDescent="0.2"/>
    <row r="227" customFormat="1" x14ac:dyDescent="0.2"/>
    <row r="228" customFormat="1" x14ac:dyDescent="0.2"/>
    <row r="229" customFormat="1" x14ac:dyDescent="0.2"/>
    <row r="230" customFormat="1" x14ac:dyDescent="0.2"/>
    <row r="231" customFormat="1" x14ac:dyDescent="0.2"/>
    <row r="232" customFormat="1" x14ac:dyDescent="0.2"/>
    <row r="233" customFormat="1" x14ac:dyDescent="0.2"/>
    <row r="234" customFormat="1" x14ac:dyDescent="0.2"/>
    <row r="235" customFormat="1" x14ac:dyDescent="0.2"/>
    <row r="236" customFormat="1" x14ac:dyDescent="0.2"/>
    <row r="237" customFormat="1" x14ac:dyDescent="0.2"/>
    <row r="238" customFormat="1" x14ac:dyDescent="0.2"/>
    <row r="239" customFormat="1" x14ac:dyDescent="0.2"/>
    <row r="240" customFormat="1" x14ac:dyDescent="0.2"/>
    <row r="241" customFormat="1" x14ac:dyDescent="0.2"/>
    <row r="242" customFormat="1" x14ac:dyDescent="0.2"/>
    <row r="243" customFormat="1" x14ac:dyDescent="0.2"/>
    <row r="244" customFormat="1" x14ac:dyDescent="0.2"/>
    <row r="245" customFormat="1" x14ac:dyDescent="0.2"/>
    <row r="246" customFormat="1" x14ac:dyDescent="0.2"/>
    <row r="247" customFormat="1" x14ac:dyDescent="0.2"/>
    <row r="248" customFormat="1" x14ac:dyDescent="0.2"/>
    <row r="249" customFormat="1" x14ac:dyDescent="0.2"/>
    <row r="250" customFormat="1" x14ac:dyDescent="0.2"/>
    <row r="251" customFormat="1" x14ac:dyDescent="0.2"/>
    <row r="252" customFormat="1" x14ac:dyDescent="0.2"/>
    <row r="253" customFormat="1" x14ac:dyDescent="0.2"/>
    <row r="254" customFormat="1" x14ac:dyDescent="0.2"/>
    <row r="255" customFormat="1" x14ac:dyDescent="0.2"/>
    <row r="256" customFormat="1" x14ac:dyDescent="0.2"/>
    <row r="257" customFormat="1" x14ac:dyDescent="0.2"/>
    <row r="258" customFormat="1" x14ac:dyDescent="0.2"/>
    <row r="259" customFormat="1" x14ac:dyDescent="0.2"/>
    <row r="260" customFormat="1" x14ac:dyDescent="0.2"/>
    <row r="261" customFormat="1" x14ac:dyDescent="0.2"/>
    <row r="262" customFormat="1" x14ac:dyDescent="0.2"/>
    <row r="263" customFormat="1" x14ac:dyDescent="0.2"/>
    <row r="264" customFormat="1" x14ac:dyDescent="0.2"/>
    <row r="265" customFormat="1" x14ac:dyDescent="0.2"/>
    <row r="266" customFormat="1" x14ac:dyDescent="0.2"/>
    <row r="267" customFormat="1" x14ac:dyDescent="0.2"/>
    <row r="268" customFormat="1" x14ac:dyDescent="0.2"/>
    <row r="269" customFormat="1" x14ac:dyDescent="0.2"/>
    <row r="270" customFormat="1" x14ac:dyDescent="0.2"/>
    <row r="271" customFormat="1" x14ac:dyDescent="0.2"/>
    <row r="272" customFormat="1" x14ac:dyDescent="0.2"/>
    <row r="273" customFormat="1" x14ac:dyDescent="0.2"/>
    <row r="274" customFormat="1" x14ac:dyDescent="0.2"/>
    <row r="275" customFormat="1" x14ac:dyDescent="0.2"/>
    <row r="276" customFormat="1" x14ac:dyDescent="0.2"/>
    <row r="277" customFormat="1" x14ac:dyDescent="0.2"/>
    <row r="278" customFormat="1" x14ac:dyDescent="0.2"/>
    <row r="279" customFormat="1" x14ac:dyDescent="0.2"/>
    <row r="280" customFormat="1" x14ac:dyDescent="0.2"/>
    <row r="281" customFormat="1" x14ac:dyDescent="0.2"/>
    <row r="282" customFormat="1" x14ac:dyDescent="0.2"/>
    <row r="283" customFormat="1" x14ac:dyDescent="0.2"/>
    <row r="284" customFormat="1" x14ac:dyDescent="0.2"/>
    <row r="285" customFormat="1" x14ac:dyDescent="0.2"/>
    <row r="286" customFormat="1" x14ac:dyDescent="0.2"/>
    <row r="287" customFormat="1" x14ac:dyDescent="0.2"/>
    <row r="288" customFormat="1" x14ac:dyDescent="0.2"/>
    <row r="289" customFormat="1" x14ac:dyDescent="0.2"/>
    <row r="290" customFormat="1" x14ac:dyDescent="0.2"/>
    <row r="291" customFormat="1" x14ac:dyDescent="0.2"/>
    <row r="292" customFormat="1" x14ac:dyDescent="0.2"/>
    <row r="293" customFormat="1" x14ac:dyDescent="0.2"/>
    <row r="294" customFormat="1" x14ac:dyDescent="0.2"/>
    <row r="295" customFormat="1" x14ac:dyDescent="0.2"/>
    <row r="296" customFormat="1" x14ac:dyDescent="0.2"/>
    <row r="297" customFormat="1" x14ac:dyDescent="0.2"/>
    <row r="298" customFormat="1" x14ac:dyDescent="0.2"/>
    <row r="299" customFormat="1" x14ac:dyDescent="0.2"/>
    <row r="300" customFormat="1" x14ac:dyDescent="0.2"/>
    <row r="301" customFormat="1" x14ac:dyDescent="0.2"/>
    <row r="302" customFormat="1" x14ac:dyDescent="0.2"/>
  </sheetData>
  <phoneticPr fontId="0" type="noConversion"/>
  <dataValidations count="9">
    <dataValidation type="list" allowBlank="1" showInputMessage="1" showErrorMessage="1" sqref="H48:H49 H60:H61 H54:H55" xr:uid="{A665508A-67F1-4A6A-BF97-74ED7E5BF0DC}">
      <formula1>"Yes, No"</formula1>
    </dataValidation>
    <dataValidation type="list" allowBlank="1" showInputMessage="1" showErrorMessage="1" sqref="C7:C36" xr:uid="{C76B68D2-9F87-41CD-A09E-8180EEA157ED}">
      <formula1>"A,R,C"</formula1>
    </dataValidation>
    <dataValidation type="list" allowBlank="1" showInputMessage="1" showErrorMessage="1" sqref="A41:A43" xr:uid="{75AC44C0-2AE2-46FD-8D50-4A239369FDB1}">
      <formula1>Vehicle_Type</formula1>
    </dataValidation>
    <dataValidation type="list" allowBlank="1" showInputMessage="1" showErrorMessage="1" sqref="A48:A49" xr:uid="{DBE6F7F2-FCB8-43E5-9E0F-394F35AD58E2}">
      <formula1>Air_Type</formula1>
    </dataValidation>
    <dataValidation type="list" allowBlank="1" showInputMessage="1" showErrorMessage="1" prompt="click on arrow for a drop down list" sqref="A54:A55" xr:uid="{1218EC0D-E5CC-40ED-ACB7-FCBC2E0C5C81}">
      <formula1>Boat_Type</formula1>
    </dataValidation>
    <dataValidation type="list" allowBlank="1" showInputMessage="1" showErrorMessage="1" prompt="click on arrow for a drop down list" sqref="A60:A61" xr:uid="{6E208DCA-2C60-4A15-9BB7-984D7D31BEBB}">
      <formula1>Cutter_Type</formula1>
    </dataValidation>
    <dataValidation type="list" allowBlank="1" showInputMessage="1" showErrorMessage="1" prompt="click on arrow for a drop down list" sqref="A66:A68" xr:uid="{5EDF4784-D4AB-4703-BCEB-36B380D5EB86}">
      <formula1>Equip_List</formula1>
    </dataValidation>
    <dataValidation type="list" allowBlank="1" showInputMessage="1" showErrorMessage="1" sqref="E7:E36" xr:uid="{155DA386-FCE3-43A6-8631-3B2EE5BDA4CD}">
      <formula1>Paygrade</formula1>
    </dataValidation>
    <dataValidation type="list" errorStyle="warning" allowBlank="1" showInputMessage="1" showErrorMessage="1" errorTitle="Warning" error="This Position is not part of the standard list Select Yes to continue." sqref="F7:F36" xr:uid="{50AAAB33-5547-4C8E-BB8D-4145066A3286}">
      <formula1>Duty_List</formula1>
    </dataValidation>
  </dataValidations>
  <pageMargins left="0.7" right="0.7" top="0.75" bottom="0.75" header="0.3" footer="0.3"/>
  <pageSetup scale="74" fitToHeight="0" orientation="portrait" r:id="rId1"/>
  <headerFooter alignWithMargins="0"/>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4">
    <pageSetUpPr fitToPage="1"/>
  </sheetPr>
  <dimension ref="A1:R306"/>
  <sheetViews>
    <sheetView showGridLines="0" zoomScaleNormal="100" workbookViewId="0"/>
  </sheetViews>
  <sheetFormatPr defaultColWidth="9.140625" defaultRowHeight="12.75" x14ac:dyDescent="0.2"/>
  <cols>
    <col min="1" max="1" width="24.7109375" style="6" customWidth="1"/>
    <col min="2" max="2" width="15.28515625" style="5" bestFit="1" customWidth="1"/>
    <col min="3" max="3" width="8" style="6" customWidth="1"/>
    <col min="4" max="4" width="16.28515625" style="6" customWidth="1"/>
    <col min="5" max="5" width="8.7109375" style="6" bestFit="1" customWidth="1"/>
    <col min="6" max="6" width="12.7109375" style="6" customWidth="1"/>
    <col min="7" max="7" width="12" style="6" customWidth="1"/>
    <col min="8" max="8" width="12.7109375" style="6" customWidth="1"/>
    <col min="9" max="9" width="12.7109375" style="5" customWidth="1"/>
    <col min="10" max="16384" width="9.140625" style="5"/>
  </cols>
  <sheetData>
    <row r="1" spans="1:10" x14ac:dyDescent="0.2">
      <c r="A1" s="72" t="s">
        <v>119</v>
      </c>
      <c r="B1" s="85" t="str">
        <f>'Daily Summary'!J2</f>
        <v>UCGPXXXXXX</v>
      </c>
      <c r="D1" s="5"/>
      <c r="F1" s="12" t="s">
        <v>259</v>
      </c>
      <c r="G1" s="87" t="str">
        <f>'Daily Summary'!A1</f>
        <v>F/V StillaFloat</v>
      </c>
    </row>
    <row r="2" spans="1:10" x14ac:dyDescent="0.2">
      <c r="A2" s="30"/>
      <c r="B2" s="30"/>
      <c r="C2" s="30"/>
      <c r="D2" s="5"/>
      <c r="E2" s="30"/>
      <c r="F2" s="5"/>
      <c r="G2" s="30"/>
      <c r="H2" s="5"/>
    </row>
    <row r="3" spans="1:10" x14ac:dyDescent="0.2">
      <c r="A3" s="30"/>
      <c r="B3" s="30"/>
      <c r="C3" s="30"/>
      <c r="D3" s="5"/>
      <c r="E3" s="30"/>
      <c r="F3" s="5"/>
      <c r="G3" s="30"/>
      <c r="H3" s="5"/>
    </row>
    <row r="4" spans="1:10" ht="13.5" thickBot="1" x14ac:dyDescent="0.25">
      <c r="A4" s="12" t="s">
        <v>188</v>
      </c>
      <c r="B4" s="86">
        <f>'day20'!B4+1</f>
        <v>45220</v>
      </c>
      <c r="C4" s="30"/>
      <c r="D4" s="44"/>
      <c r="E4" s="44"/>
      <c r="F4" s="12" t="s">
        <v>311</v>
      </c>
      <c r="G4" s="70"/>
      <c r="H4" s="70"/>
      <c r="I4" s="74"/>
    </row>
    <row r="5" spans="1:10" ht="13.5" thickBot="1" x14ac:dyDescent="0.25">
      <c r="A5" s="12"/>
      <c r="B5" s="41"/>
      <c r="C5" s="30"/>
      <c r="D5" s="12"/>
      <c r="E5" s="12"/>
      <c r="F5" s="12"/>
      <c r="G5" s="40"/>
      <c r="H5" s="40"/>
      <c r="I5" s="40"/>
    </row>
    <row r="6" spans="1:10" s="190" customFormat="1" ht="11.25" x14ac:dyDescent="0.2">
      <c r="A6" s="185" t="s">
        <v>190</v>
      </c>
      <c r="B6" s="187" t="s">
        <v>236</v>
      </c>
      <c r="C6" s="187" t="s">
        <v>189</v>
      </c>
      <c r="D6" s="187" t="s">
        <v>191</v>
      </c>
      <c r="E6" s="187" t="s">
        <v>235</v>
      </c>
      <c r="F6" s="187" t="s">
        <v>192</v>
      </c>
      <c r="G6" s="187" t="s">
        <v>233</v>
      </c>
      <c r="H6" s="187" t="s">
        <v>234</v>
      </c>
      <c r="I6" s="264" t="s">
        <v>193</v>
      </c>
      <c r="J6" s="206"/>
    </row>
    <row r="7" spans="1:10" s="190" customFormat="1" ht="11.25" x14ac:dyDescent="0.2">
      <c r="A7" s="309" t="s">
        <v>409</v>
      </c>
      <c r="B7" s="310"/>
      <c r="C7" s="310"/>
      <c r="D7" s="208" t="s">
        <v>258</v>
      </c>
      <c r="E7" s="311" t="s">
        <v>30</v>
      </c>
      <c r="F7" s="210"/>
      <c r="G7" s="312">
        <v>0</v>
      </c>
      <c r="H7" s="313">
        <f>INDEX(Personnel[],MATCH(E7,Paygrade,0),2)</f>
        <v>38</v>
      </c>
      <c r="I7" s="314">
        <f>(G7*H7)</f>
        <v>0</v>
      </c>
    </row>
    <row r="8" spans="1:10" s="190" customFormat="1" ht="11.25" x14ac:dyDescent="0.2">
      <c r="A8" s="309" t="s">
        <v>409</v>
      </c>
      <c r="B8" s="207"/>
      <c r="C8" s="310"/>
      <c r="D8" s="208" t="s">
        <v>258</v>
      </c>
      <c r="E8" s="209" t="s">
        <v>32</v>
      </c>
      <c r="F8" s="210"/>
      <c r="G8" s="210">
        <v>0</v>
      </c>
      <c r="H8" s="313">
        <f>INDEX(Personnel[],MATCH(E8,Paygrade,0),2)</f>
        <v>52</v>
      </c>
      <c r="I8" s="212">
        <f t="shared" ref="I8:I36" si="0">(G8*H8)</f>
        <v>0</v>
      </c>
    </row>
    <row r="9" spans="1:10" s="190" customFormat="1" ht="11.25" x14ac:dyDescent="0.2">
      <c r="A9" s="309" t="s">
        <v>409</v>
      </c>
      <c r="B9" s="207"/>
      <c r="C9" s="310"/>
      <c r="D9" s="208" t="s">
        <v>258</v>
      </c>
      <c r="E9" s="209" t="s">
        <v>34</v>
      </c>
      <c r="F9" s="210"/>
      <c r="G9" s="210">
        <v>0</v>
      </c>
      <c r="H9" s="313">
        <f>INDEX(Personnel[],MATCH(E9,Paygrade,0),2)</f>
        <v>58</v>
      </c>
      <c r="I9" s="212">
        <f t="shared" si="0"/>
        <v>0</v>
      </c>
    </row>
    <row r="10" spans="1:10" s="190" customFormat="1" ht="11.25" x14ac:dyDescent="0.2">
      <c r="A10" s="309" t="s">
        <v>409</v>
      </c>
      <c r="B10" s="207"/>
      <c r="C10" s="310"/>
      <c r="D10" s="208" t="s">
        <v>258</v>
      </c>
      <c r="E10" s="209" t="s">
        <v>36</v>
      </c>
      <c r="F10" s="210"/>
      <c r="G10" s="210">
        <v>0</v>
      </c>
      <c r="H10" s="313">
        <f>INDEX(Personnel[],MATCH(E10,Paygrade,0),2)</f>
        <v>72</v>
      </c>
      <c r="I10" s="212">
        <f t="shared" si="0"/>
        <v>0</v>
      </c>
    </row>
    <row r="11" spans="1:10" s="190" customFormat="1" ht="11.25" x14ac:dyDescent="0.2">
      <c r="A11" s="309" t="s">
        <v>409</v>
      </c>
      <c r="B11" s="207"/>
      <c r="C11" s="310"/>
      <c r="D11" s="208" t="s">
        <v>258</v>
      </c>
      <c r="E11" s="209" t="s">
        <v>38</v>
      </c>
      <c r="F11" s="210"/>
      <c r="G11" s="210">
        <v>0</v>
      </c>
      <c r="H11" s="313">
        <f>INDEX(Personnel[],MATCH(E11,Paygrade,0),2)</f>
        <v>87</v>
      </c>
      <c r="I11" s="212">
        <f t="shared" si="0"/>
        <v>0</v>
      </c>
    </row>
    <row r="12" spans="1:10" s="190" customFormat="1" ht="11.25" x14ac:dyDescent="0.2">
      <c r="A12" s="309" t="s">
        <v>409</v>
      </c>
      <c r="B12" s="207"/>
      <c r="C12" s="310"/>
      <c r="D12" s="208" t="s">
        <v>258</v>
      </c>
      <c r="E12" s="209" t="s">
        <v>40</v>
      </c>
      <c r="F12" s="210"/>
      <c r="G12" s="210">
        <v>0</v>
      </c>
      <c r="H12" s="313">
        <f>INDEX(Personnel[],MATCH(E12,Paygrade,0),2)</f>
        <v>100</v>
      </c>
      <c r="I12" s="212">
        <f t="shared" si="0"/>
        <v>0</v>
      </c>
    </row>
    <row r="13" spans="1:10" s="190" customFormat="1" ht="11.25" x14ac:dyDescent="0.2">
      <c r="A13" s="309" t="s">
        <v>409</v>
      </c>
      <c r="B13" s="207"/>
      <c r="C13" s="310"/>
      <c r="D13" s="208" t="s">
        <v>258</v>
      </c>
      <c r="E13" s="209" t="s">
        <v>41</v>
      </c>
      <c r="F13" s="210"/>
      <c r="G13" s="210">
        <v>0</v>
      </c>
      <c r="H13" s="313">
        <f>INDEX(Personnel[],MATCH(E13,Paygrade,0),2)</f>
        <v>112</v>
      </c>
      <c r="I13" s="212">
        <f t="shared" si="0"/>
        <v>0</v>
      </c>
    </row>
    <row r="14" spans="1:10" s="190" customFormat="1" ht="11.25" x14ac:dyDescent="0.2">
      <c r="A14" s="309" t="s">
        <v>409</v>
      </c>
      <c r="B14" s="207"/>
      <c r="C14" s="310"/>
      <c r="D14" s="208" t="s">
        <v>258</v>
      </c>
      <c r="E14" s="209" t="s">
        <v>42</v>
      </c>
      <c r="F14" s="210"/>
      <c r="G14" s="210">
        <v>0</v>
      </c>
      <c r="H14" s="313">
        <f>INDEX(Personnel[],MATCH(E14,Paygrade,0),2)</f>
        <v>123</v>
      </c>
      <c r="I14" s="212">
        <f t="shared" si="0"/>
        <v>0</v>
      </c>
    </row>
    <row r="15" spans="1:10" s="190" customFormat="1" ht="11.25" x14ac:dyDescent="0.2">
      <c r="A15" s="309" t="s">
        <v>409</v>
      </c>
      <c r="B15" s="207"/>
      <c r="C15" s="310"/>
      <c r="D15" s="208" t="s">
        <v>258</v>
      </c>
      <c r="E15" s="209" t="s">
        <v>43</v>
      </c>
      <c r="F15" s="210"/>
      <c r="G15" s="210">
        <v>0</v>
      </c>
      <c r="H15" s="313">
        <f>INDEX(Personnel[],MATCH(E15,Paygrade,0),2)</f>
        <v>141</v>
      </c>
      <c r="I15" s="212">
        <f t="shared" si="0"/>
        <v>0</v>
      </c>
    </row>
    <row r="16" spans="1:10" s="190" customFormat="1" ht="11.25" x14ac:dyDescent="0.2">
      <c r="A16" s="309" t="s">
        <v>409</v>
      </c>
      <c r="B16" s="207"/>
      <c r="C16" s="310"/>
      <c r="D16" s="208" t="s">
        <v>258</v>
      </c>
      <c r="E16" s="209" t="s">
        <v>44</v>
      </c>
      <c r="F16" s="210"/>
      <c r="G16" s="210">
        <v>0</v>
      </c>
      <c r="H16" s="313">
        <f>INDEX(Personnel[],MATCH(E16,Paygrade,0),2)</f>
        <v>172</v>
      </c>
      <c r="I16" s="212">
        <f t="shared" si="0"/>
        <v>0</v>
      </c>
    </row>
    <row r="17" spans="1:9" s="190" customFormat="1" ht="11.25" x14ac:dyDescent="0.2">
      <c r="A17" s="309" t="s">
        <v>409</v>
      </c>
      <c r="B17" s="207"/>
      <c r="C17" s="310"/>
      <c r="D17" s="208" t="s">
        <v>258</v>
      </c>
      <c r="E17" s="209" t="s">
        <v>9</v>
      </c>
      <c r="F17" s="210"/>
      <c r="G17" s="210">
        <v>0</v>
      </c>
      <c r="H17" s="313">
        <f>INDEX(Personnel[],MATCH(E17,Paygrade,0),2)</f>
        <v>91</v>
      </c>
      <c r="I17" s="212">
        <f t="shared" si="0"/>
        <v>0</v>
      </c>
    </row>
    <row r="18" spans="1:9" s="190" customFormat="1" ht="11.25" x14ac:dyDescent="0.2">
      <c r="A18" s="309" t="s">
        <v>409</v>
      </c>
      <c r="B18" s="207"/>
      <c r="C18" s="310"/>
      <c r="D18" s="208" t="s">
        <v>258</v>
      </c>
      <c r="E18" s="209" t="s">
        <v>10</v>
      </c>
      <c r="F18" s="210"/>
      <c r="G18" s="210">
        <v>0</v>
      </c>
      <c r="H18" s="313">
        <f>INDEX(Personnel[],MATCH(E18,Paygrade,0),2)</f>
        <v>110</v>
      </c>
      <c r="I18" s="212">
        <f t="shared" si="0"/>
        <v>0</v>
      </c>
    </row>
    <row r="19" spans="1:9" s="190" customFormat="1" ht="11.25" x14ac:dyDescent="0.2">
      <c r="A19" s="309" t="s">
        <v>409</v>
      </c>
      <c r="B19" s="207"/>
      <c r="C19" s="310"/>
      <c r="D19" s="208" t="s">
        <v>258</v>
      </c>
      <c r="E19" s="209" t="s">
        <v>12</v>
      </c>
      <c r="F19" s="210"/>
      <c r="G19" s="210">
        <v>0</v>
      </c>
      <c r="H19" s="313">
        <f>INDEX(Personnel[],MATCH(E19,Paygrade,0),2)</f>
        <v>135</v>
      </c>
      <c r="I19" s="212">
        <f t="shared" si="0"/>
        <v>0</v>
      </c>
    </row>
    <row r="20" spans="1:9" s="190" customFormat="1" ht="11.25" x14ac:dyDescent="0.2">
      <c r="A20" s="309" t="s">
        <v>409</v>
      </c>
      <c r="B20" s="207"/>
      <c r="C20" s="310"/>
      <c r="D20" s="208" t="s">
        <v>258</v>
      </c>
      <c r="E20" s="209" t="s">
        <v>14</v>
      </c>
      <c r="F20" s="210"/>
      <c r="G20" s="210">
        <v>0</v>
      </c>
      <c r="H20" s="313">
        <f>INDEX(Personnel[],MATCH(E20,Paygrade,0),2)</f>
        <v>161</v>
      </c>
      <c r="I20" s="212">
        <f t="shared" si="0"/>
        <v>0</v>
      </c>
    </row>
    <row r="21" spans="1:9" s="190" customFormat="1" ht="11.25" x14ac:dyDescent="0.2">
      <c r="A21" s="309" t="s">
        <v>409</v>
      </c>
      <c r="B21" s="207"/>
      <c r="C21" s="310"/>
      <c r="D21" s="208" t="s">
        <v>258</v>
      </c>
      <c r="E21" s="209" t="s">
        <v>15</v>
      </c>
      <c r="F21" s="210"/>
      <c r="G21" s="210">
        <v>0</v>
      </c>
      <c r="H21" s="313">
        <f>INDEX(Personnel[],MATCH(E21,Paygrade,0),2)</f>
        <v>179</v>
      </c>
      <c r="I21" s="212">
        <f t="shared" si="0"/>
        <v>0</v>
      </c>
    </row>
    <row r="22" spans="1:9" s="190" customFormat="1" ht="11.25" x14ac:dyDescent="0.2">
      <c r="A22" s="309" t="s">
        <v>409</v>
      </c>
      <c r="B22" s="207"/>
      <c r="C22" s="310"/>
      <c r="D22" s="208" t="s">
        <v>258</v>
      </c>
      <c r="E22" s="209" t="s">
        <v>16</v>
      </c>
      <c r="F22" s="210"/>
      <c r="G22" s="210">
        <v>0</v>
      </c>
      <c r="H22" s="313">
        <f>INDEX(Personnel[],MATCH(E22,Paygrade,0),2)</f>
        <v>208</v>
      </c>
      <c r="I22" s="212">
        <f t="shared" si="0"/>
        <v>0</v>
      </c>
    </row>
    <row r="23" spans="1:9" s="190" customFormat="1" ht="11.25" x14ac:dyDescent="0.2">
      <c r="A23" s="309" t="s">
        <v>409</v>
      </c>
      <c r="B23" s="207"/>
      <c r="C23" s="310"/>
      <c r="D23" s="208" t="s">
        <v>258</v>
      </c>
      <c r="E23" s="209" t="s">
        <v>17</v>
      </c>
      <c r="F23" s="210"/>
      <c r="G23" s="210">
        <v>0</v>
      </c>
      <c r="H23" s="313">
        <f>INDEX(Personnel[],MATCH(E23,Paygrade,0),2)</f>
        <v>221</v>
      </c>
      <c r="I23" s="212">
        <f t="shared" si="0"/>
        <v>0</v>
      </c>
    </row>
    <row r="24" spans="1:9" s="190" customFormat="1" ht="11.25" x14ac:dyDescent="0.2">
      <c r="A24" s="309" t="s">
        <v>409</v>
      </c>
      <c r="B24" s="207"/>
      <c r="C24" s="310"/>
      <c r="D24" s="208" t="s">
        <v>258</v>
      </c>
      <c r="E24" s="209" t="s">
        <v>18</v>
      </c>
      <c r="F24" s="210"/>
      <c r="G24" s="210">
        <v>0</v>
      </c>
      <c r="H24" s="313">
        <f>INDEX(Personnel[],MATCH(E24,Paygrade,0),2)</f>
        <v>242</v>
      </c>
      <c r="I24" s="212">
        <f t="shared" si="0"/>
        <v>0</v>
      </c>
    </row>
    <row r="25" spans="1:9" s="190" customFormat="1" ht="11.25" x14ac:dyDescent="0.2">
      <c r="A25" s="309" t="s">
        <v>409</v>
      </c>
      <c r="B25" s="207"/>
      <c r="C25" s="310"/>
      <c r="D25" s="208" t="s">
        <v>258</v>
      </c>
      <c r="E25" s="209" t="s">
        <v>19</v>
      </c>
      <c r="F25" s="210"/>
      <c r="G25" s="210">
        <v>0</v>
      </c>
      <c r="H25" s="313">
        <f>INDEX(Personnel[],MATCH(E25,Paygrade,0),2)</f>
        <v>265</v>
      </c>
      <c r="I25" s="212">
        <f t="shared" si="0"/>
        <v>0</v>
      </c>
    </row>
    <row r="26" spans="1:9" s="190" customFormat="1" ht="11.25" x14ac:dyDescent="0.2">
      <c r="A26" s="309" t="s">
        <v>409</v>
      </c>
      <c r="B26" s="207"/>
      <c r="C26" s="310"/>
      <c r="D26" s="208" t="s">
        <v>258</v>
      </c>
      <c r="E26" s="209" t="s">
        <v>21</v>
      </c>
      <c r="F26" s="210"/>
      <c r="G26" s="210">
        <v>0</v>
      </c>
      <c r="H26" s="313">
        <f>INDEX(Personnel[],MATCH(E26,Paygrade,0),2)</f>
        <v>263</v>
      </c>
      <c r="I26" s="212">
        <f t="shared" si="0"/>
        <v>0</v>
      </c>
    </row>
    <row r="27" spans="1:9" s="190" customFormat="1" ht="11.25" x14ac:dyDescent="0.2">
      <c r="A27" s="309" t="s">
        <v>409</v>
      </c>
      <c r="B27" s="207"/>
      <c r="C27" s="310"/>
      <c r="D27" s="208" t="s">
        <v>258</v>
      </c>
      <c r="E27" s="209" t="s">
        <v>29</v>
      </c>
      <c r="F27" s="210"/>
      <c r="G27" s="210">
        <v>0</v>
      </c>
      <c r="H27" s="313">
        <f>INDEX(Personnel[],MATCH(E27,Paygrade,0),2)</f>
        <v>122</v>
      </c>
      <c r="I27" s="212">
        <f t="shared" si="0"/>
        <v>0</v>
      </c>
    </row>
    <row r="28" spans="1:9" s="190" customFormat="1" ht="11.25" x14ac:dyDescent="0.2">
      <c r="A28" s="309" t="s">
        <v>409</v>
      </c>
      <c r="B28" s="207"/>
      <c r="C28" s="310"/>
      <c r="D28" s="208" t="s">
        <v>258</v>
      </c>
      <c r="E28" s="209" t="s">
        <v>27</v>
      </c>
      <c r="F28" s="210"/>
      <c r="G28" s="210">
        <v>0</v>
      </c>
      <c r="H28" s="313">
        <f>INDEX(Personnel[],MATCH(E28,Paygrade,0),2)</f>
        <v>136</v>
      </c>
      <c r="I28" s="212">
        <f t="shared" si="0"/>
        <v>0</v>
      </c>
    </row>
    <row r="29" spans="1:9" s="190" customFormat="1" ht="11.25" x14ac:dyDescent="0.2">
      <c r="A29" s="309" t="s">
        <v>409</v>
      </c>
      <c r="B29" s="207"/>
      <c r="C29" s="310"/>
      <c r="D29" s="208" t="s">
        <v>258</v>
      </c>
      <c r="E29" s="209" t="s">
        <v>25</v>
      </c>
      <c r="F29" s="210"/>
      <c r="G29" s="210">
        <v>0</v>
      </c>
      <c r="H29" s="313">
        <f>INDEX(Personnel[],MATCH(E29,Paygrade,0),2)</f>
        <v>154</v>
      </c>
      <c r="I29" s="212">
        <f t="shared" si="0"/>
        <v>0</v>
      </c>
    </row>
    <row r="30" spans="1:9" s="190" customFormat="1" ht="11.25" x14ac:dyDescent="0.2">
      <c r="A30" s="309" t="s">
        <v>409</v>
      </c>
      <c r="B30" s="207"/>
      <c r="C30" s="310"/>
      <c r="D30" s="208" t="s">
        <v>258</v>
      </c>
      <c r="E30" s="209" t="s">
        <v>45</v>
      </c>
      <c r="F30" s="210"/>
      <c r="G30" s="210">
        <v>0</v>
      </c>
      <c r="H30" s="313">
        <f>INDEX(Personnel[],MATCH(E30,Paygrade,0),2)</f>
        <v>35</v>
      </c>
      <c r="I30" s="212">
        <f t="shared" si="0"/>
        <v>0</v>
      </c>
    </row>
    <row r="31" spans="1:9" s="190" customFormat="1" ht="11.25" x14ac:dyDescent="0.2">
      <c r="A31" s="309" t="s">
        <v>409</v>
      </c>
      <c r="B31" s="207"/>
      <c r="C31" s="310"/>
      <c r="D31" s="208" t="s">
        <v>258</v>
      </c>
      <c r="E31" s="209" t="s">
        <v>46</v>
      </c>
      <c r="F31" s="210"/>
      <c r="G31" s="210">
        <v>0</v>
      </c>
      <c r="H31" s="313">
        <f>INDEX(Personnel[],MATCH(E31,Paygrade,0),2)</f>
        <v>38</v>
      </c>
      <c r="I31" s="212">
        <f t="shared" si="0"/>
        <v>0</v>
      </c>
    </row>
    <row r="32" spans="1:9" s="190" customFormat="1" ht="11.25" x14ac:dyDescent="0.2">
      <c r="A32" s="309" t="s">
        <v>409</v>
      </c>
      <c r="B32" s="207"/>
      <c r="C32" s="310"/>
      <c r="D32" s="208" t="s">
        <v>258</v>
      </c>
      <c r="E32" s="209" t="s">
        <v>47</v>
      </c>
      <c r="F32" s="210"/>
      <c r="G32" s="210">
        <v>0</v>
      </c>
      <c r="H32" s="313">
        <f>INDEX(Personnel[],MATCH(E32,Paygrade,0),2)</f>
        <v>44</v>
      </c>
      <c r="I32" s="212">
        <f t="shared" si="0"/>
        <v>0</v>
      </c>
    </row>
    <row r="33" spans="1:18" s="190" customFormat="1" ht="11.25" x14ac:dyDescent="0.2">
      <c r="A33" s="309" t="s">
        <v>409</v>
      </c>
      <c r="B33" s="207"/>
      <c r="C33" s="310"/>
      <c r="D33" s="208" t="s">
        <v>258</v>
      </c>
      <c r="E33" s="209" t="s">
        <v>48</v>
      </c>
      <c r="F33" s="210"/>
      <c r="G33" s="210">
        <v>0</v>
      </c>
      <c r="H33" s="313">
        <f>INDEX(Personnel[],MATCH(E33,Paygrade,0),2)</f>
        <v>47</v>
      </c>
      <c r="I33" s="212">
        <f t="shared" si="0"/>
        <v>0</v>
      </c>
    </row>
    <row r="34" spans="1:18" s="190" customFormat="1" ht="11.25" x14ac:dyDescent="0.2">
      <c r="A34" s="309" t="s">
        <v>409</v>
      </c>
      <c r="B34" s="207"/>
      <c r="C34" s="310"/>
      <c r="D34" s="208" t="s">
        <v>258</v>
      </c>
      <c r="E34" s="209" t="s">
        <v>49</v>
      </c>
      <c r="F34" s="210"/>
      <c r="G34" s="210">
        <v>0</v>
      </c>
      <c r="H34" s="313">
        <f>INDEX(Personnel[],MATCH(E34,Paygrade,0),2)</f>
        <v>53</v>
      </c>
      <c r="I34" s="212">
        <f t="shared" si="0"/>
        <v>0</v>
      </c>
    </row>
    <row r="35" spans="1:18" s="190" customFormat="1" ht="11.25" x14ac:dyDescent="0.2">
      <c r="A35" s="309" t="s">
        <v>409</v>
      </c>
      <c r="B35" s="207"/>
      <c r="C35" s="310"/>
      <c r="D35" s="208" t="s">
        <v>258</v>
      </c>
      <c r="E35" s="209" t="s">
        <v>50</v>
      </c>
      <c r="F35" s="210"/>
      <c r="G35" s="210">
        <v>0</v>
      </c>
      <c r="H35" s="313">
        <f>INDEX(Personnel[],MATCH(E35,Paygrade,0),2)</f>
        <v>61</v>
      </c>
      <c r="I35" s="212">
        <f t="shared" si="0"/>
        <v>0</v>
      </c>
    </row>
    <row r="36" spans="1:18" s="190" customFormat="1" ht="11.25" x14ac:dyDescent="0.2">
      <c r="A36" s="309" t="s">
        <v>409</v>
      </c>
      <c r="B36" s="207"/>
      <c r="C36" s="310"/>
      <c r="D36" s="208" t="s">
        <v>258</v>
      </c>
      <c r="E36" s="209" t="s">
        <v>51</v>
      </c>
      <c r="F36" s="210"/>
      <c r="G36" s="210">
        <v>0</v>
      </c>
      <c r="H36" s="313">
        <f>INDEX(Personnel[],MATCH(E36,Paygrade,0),2)</f>
        <v>62</v>
      </c>
      <c r="I36" s="212">
        <f t="shared" si="0"/>
        <v>0</v>
      </c>
    </row>
    <row r="37" spans="1:18" s="190" customFormat="1" ht="12" thickBot="1" x14ac:dyDescent="0.25">
      <c r="A37" s="213"/>
      <c r="B37" s="214"/>
      <c r="C37" s="214"/>
      <c r="D37" s="215"/>
      <c r="E37" s="216"/>
      <c r="F37" s="216"/>
      <c r="G37" s="217"/>
      <c r="H37" s="218"/>
      <c r="I37" s="219"/>
    </row>
    <row r="38" spans="1:18" s="190" customFormat="1" ht="12" thickBot="1" x14ac:dyDescent="0.25">
      <c r="A38" s="220"/>
      <c r="B38" s="220"/>
      <c r="C38" s="221" t="s">
        <v>194</v>
      </c>
      <c r="D38" s="222"/>
      <c r="E38" s="222"/>
      <c r="F38" s="222"/>
      <c r="G38" s="223"/>
      <c r="H38" s="224"/>
      <c r="I38" s="225">
        <f>SUM(I7:I36)</f>
        <v>0</v>
      </c>
    </row>
    <row r="39" spans="1:18" s="190" customFormat="1" ht="12" thickBot="1" x14ac:dyDescent="0.25">
      <c r="A39" s="220"/>
      <c r="B39" s="220"/>
      <c r="C39" s="226"/>
      <c r="D39" s="226"/>
      <c r="E39" s="226"/>
      <c r="F39" s="226"/>
      <c r="G39" s="227"/>
      <c r="I39" s="227"/>
    </row>
    <row r="40" spans="1:18" s="190" customFormat="1" ht="11.25" x14ac:dyDescent="0.2">
      <c r="A40" s="185" t="s">
        <v>211</v>
      </c>
      <c r="B40" s="187" t="s">
        <v>303</v>
      </c>
      <c r="C40" s="187" t="s">
        <v>241</v>
      </c>
      <c r="D40" s="187" t="s">
        <v>239</v>
      </c>
      <c r="E40" s="187" t="s">
        <v>240</v>
      </c>
      <c r="F40" s="187" t="s">
        <v>320</v>
      </c>
      <c r="G40" s="193" t="s">
        <v>141</v>
      </c>
    </row>
    <row r="41" spans="1:18" s="190" customFormat="1" x14ac:dyDescent="0.2">
      <c r="A41" s="228" t="s">
        <v>244</v>
      </c>
      <c r="B41" s="229"/>
      <c r="C41" s="230">
        <v>0</v>
      </c>
      <c r="D41" s="336">
        <f>INDEX(Vehicle[],MATCH(A41,Vehicle_Type,0),3)</f>
        <v>9.84</v>
      </c>
      <c r="E41" s="230">
        <v>0</v>
      </c>
      <c r="F41" s="337">
        <f>INDEX(Vehicle[],MATCH(A41,Vehicle_Type,0),2)</f>
        <v>0.16</v>
      </c>
      <c r="G41" s="231">
        <f>C41*D41+E41*F41</f>
        <v>0</v>
      </c>
      <c r="M41"/>
      <c r="N41"/>
      <c r="O41"/>
      <c r="P41"/>
      <c r="Q41"/>
      <c r="R41"/>
    </row>
    <row r="42" spans="1:18" s="190" customFormat="1" x14ac:dyDescent="0.2">
      <c r="A42" s="228" t="s">
        <v>242</v>
      </c>
      <c r="B42" s="229"/>
      <c r="C42" s="230">
        <v>0</v>
      </c>
      <c r="D42" s="336">
        <f>INDEX(Vehicle[],MATCH(A42,Vehicle_Type,0),3)</f>
        <v>9.16</v>
      </c>
      <c r="E42" s="230">
        <v>0</v>
      </c>
      <c r="F42" s="337">
        <f>INDEX(Vehicle[],MATCH(A42,Vehicle_Type,0),2)</f>
        <v>0.13</v>
      </c>
      <c r="G42" s="231">
        <f t="shared" ref="G42:G43" si="1">C42*D42+E42*F42</f>
        <v>0</v>
      </c>
      <c r="M42"/>
      <c r="N42"/>
      <c r="O42"/>
      <c r="P42"/>
      <c r="Q42"/>
      <c r="R42"/>
    </row>
    <row r="43" spans="1:18" s="190" customFormat="1" x14ac:dyDescent="0.2">
      <c r="A43" s="228" t="s">
        <v>243</v>
      </c>
      <c r="B43" s="229"/>
      <c r="C43" s="230">
        <v>0</v>
      </c>
      <c r="D43" s="336">
        <f>INDEX(Vehicle[],MATCH(A43,Vehicle_Type,0),3)</f>
        <v>7.35</v>
      </c>
      <c r="E43" s="230">
        <v>0</v>
      </c>
      <c r="F43" s="337">
        <f>INDEX(Vehicle[],MATCH(A43,Vehicle_Type,0),2)</f>
        <v>0.12</v>
      </c>
      <c r="G43" s="231">
        <f t="shared" si="1"/>
        <v>0</v>
      </c>
      <c r="M43"/>
      <c r="N43"/>
      <c r="O43"/>
      <c r="P43"/>
      <c r="Q43"/>
      <c r="R43"/>
    </row>
    <row r="44" spans="1:18" s="190" customFormat="1" ht="13.5" thickBot="1" x14ac:dyDescent="0.25">
      <c r="C44" s="194"/>
      <c r="G44" s="232"/>
      <c r="M44"/>
      <c r="N44"/>
      <c r="O44"/>
      <c r="P44"/>
      <c r="Q44"/>
      <c r="R44"/>
    </row>
    <row r="45" spans="1:18" s="190" customFormat="1" ht="13.5" thickBot="1" x14ac:dyDescent="0.25">
      <c r="C45" s="221" t="s">
        <v>212</v>
      </c>
      <c r="D45" s="222"/>
      <c r="E45" s="222"/>
      <c r="F45" s="233"/>
      <c r="G45" s="234">
        <f>SUM(G41:G43)</f>
        <v>0</v>
      </c>
      <c r="H45" s="235"/>
      <c r="K45" s="191"/>
      <c r="L45" s="191"/>
      <c r="M45"/>
      <c r="N45"/>
      <c r="O45"/>
      <c r="P45"/>
      <c r="Q45"/>
      <c r="R45"/>
    </row>
    <row r="46" spans="1:18" s="190" customFormat="1" ht="13.5" thickBot="1" x14ac:dyDescent="0.25">
      <c r="C46" s="236"/>
      <c r="D46" s="236"/>
      <c r="E46" s="236"/>
      <c r="F46" s="236"/>
      <c r="G46" s="237"/>
      <c r="H46" s="238"/>
      <c r="L46" s="191"/>
      <c r="M46"/>
      <c r="N46"/>
      <c r="O46"/>
      <c r="P46"/>
      <c r="Q46"/>
      <c r="R46"/>
    </row>
    <row r="47" spans="1:18" s="190" customFormat="1" x14ac:dyDescent="0.2">
      <c r="A47" s="185" t="s">
        <v>200</v>
      </c>
      <c r="B47" s="187"/>
      <c r="C47" s="92" t="s">
        <v>201</v>
      </c>
      <c r="D47" s="187" t="s">
        <v>238</v>
      </c>
      <c r="E47" s="187" t="s">
        <v>233</v>
      </c>
      <c r="F47" s="187" t="s">
        <v>234</v>
      </c>
      <c r="G47" s="188" t="s">
        <v>141</v>
      </c>
      <c r="H47" s="189" t="s">
        <v>305</v>
      </c>
      <c r="I47" s="192"/>
      <c r="L47" s="191"/>
      <c r="M47"/>
      <c r="N47"/>
      <c r="O47"/>
      <c r="P47"/>
      <c r="Q47"/>
      <c r="R47"/>
    </row>
    <row r="48" spans="1:18" s="190" customFormat="1" x14ac:dyDescent="0.2">
      <c r="A48" s="239" t="s">
        <v>364</v>
      </c>
      <c r="B48" s="240"/>
      <c r="C48" s="89"/>
      <c r="D48" s="241" t="s">
        <v>8</v>
      </c>
      <c r="E48" s="210">
        <v>0</v>
      </c>
      <c r="F48" s="211">
        <f>INDEX(ADMIN!$A$7:$C$13,MATCH(A48,Air_Type,0),2)</f>
        <v>21111</v>
      </c>
      <c r="G48" s="242">
        <f>E48*F48</f>
        <v>0</v>
      </c>
      <c r="H48" s="243"/>
      <c r="I48" s="244"/>
      <c r="L48" s="191"/>
      <c r="M48"/>
      <c r="N48"/>
      <c r="O48"/>
      <c r="P48"/>
      <c r="Q48"/>
      <c r="R48"/>
    </row>
    <row r="49" spans="1:18" s="190" customFormat="1" x14ac:dyDescent="0.2">
      <c r="A49" s="239" t="s">
        <v>386</v>
      </c>
      <c r="B49" s="245"/>
      <c r="C49" s="89"/>
      <c r="D49" s="246" t="s">
        <v>8</v>
      </c>
      <c r="E49" s="210">
        <v>0</v>
      </c>
      <c r="F49" s="211">
        <f>INDEX(ADMIN!$A$7:$C$13,MATCH(A49,Air_Type,0),2)</f>
        <v>20921</v>
      </c>
      <c r="G49" s="247">
        <f>E49*F49</f>
        <v>0</v>
      </c>
      <c r="H49" s="243"/>
      <c r="I49" s="244"/>
      <c r="L49" s="191"/>
      <c r="M49"/>
      <c r="N49"/>
      <c r="O49"/>
      <c r="P49"/>
      <c r="Q49"/>
      <c r="R49"/>
    </row>
    <row r="50" spans="1:18" s="190" customFormat="1" ht="13.5" thickBot="1" x14ac:dyDescent="0.25">
      <c r="B50" s="245"/>
      <c r="C50" s="194"/>
      <c r="D50" s="248"/>
      <c r="G50" s="232"/>
      <c r="L50" s="191"/>
      <c r="M50"/>
      <c r="N50"/>
      <c r="O50"/>
      <c r="P50"/>
      <c r="Q50"/>
      <c r="R50"/>
    </row>
    <row r="51" spans="1:18" s="190" customFormat="1" ht="13.5" thickBot="1" x14ac:dyDescent="0.25">
      <c r="C51" s="221" t="s">
        <v>202</v>
      </c>
      <c r="D51" s="222"/>
      <c r="E51" s="222"/>
      <c r="F51" s="222"/>
      <c r="G51" s="234">
        <f>SUM(G48:G49)</f>
        <v>0</v>
      </c>
      <c r="H51" s="249"/>
      <c r="L51" s="191"/>
      <c r="M51"/>
      <c r="N51"/>
      <c r="O51"/>
      <c r="P51"/>
      <c r="Q51"/>
      <c r="R51"/>
    </row>
    <row r="52" spans="1:18" s="190" customFormat="1" ht="13.5" thickBot="1" x14ac:dyDescent="0.25">
      <c r="L52" s="191"/>
      <c r="M52"/>
      <c r="N52"/>
      <c r="O52"/>
      <c r="P52"/>
      <c r="Q52"/>
      <c r="R52"/>
    </row>
    <row r="53" spans="1:18" s="190" customFormat="1" x14ac:dyDescent="0.2">
      <c r="A53" s="185" t="s">
        <v>195</v>
      </c>
      <c r="B53" s="186"/>
      <c r="C53" s="88" t="s">
        <v>196</v>
      </c>
      <c r="D53" s="187" t="s">
        <v>238</v>
      </c>
      <c r="E53" s="187" t="s">
        <v>233</v>
      </c>
      <c r="F53" s="187" t="s">
        <v>234</v>
      </c>
      <c r="G53" s="188" t="s">
        <v>141</v>
      </c>
      <c r="H53" s="189" t="s">
        <v>305</v>
      </c>
      <c r="L53" s="191"/>
      <c r="M53" s="191"/>
      <c r="N53" s="191"/>
      <c r="O53" s="191"/>
      <c r="P53" s="191"/>
    </row>
    <row r="54" spans="1:18" s="190" customFormat="1" x14ac:dyDescent="0.2">
      <c r="A54" s="239" t="s">
        <v>362</v>
      </c>
      <c r="B54" s="240"/>
      <c r="C54" s="90"/>
      <c r="D54" s="241" t="str">
        <f>INDEX(Boats[],MATCH(A54,Boat_Type,0),3)</f>
        <v>HOURLY</v>
      </c>
      <c r="E54" s="210">
        <v>0</v>
      </c>
      <c r="F54" s="250">
        <f>INDEX(Boats[],MATCH(A54,Boat_Type,0),2)</f>
        <v>1511</v>
      </c>
      <c r="G54" s="242">
        <f>E54*F54</f>
        <v>0</v>
      </c>
      <c r="H54" s="243"/>
      <c r="L54" s="191"/>
      <c r="M54" s="191"/>
      <c r="N54" s="191"/>
      <c r="O54" s="191"/>
      <c r="P54" s="191"/>
    </row>
    <row r="55" spans="1:18" s="190" customFormat="1" x14ac:dyDescent="0.2">
      <c r="A55" s="239" t="s">
        <v>360</v>
      </c>
      <c r="B55" s="245"/>
      <c r="C55" s="91"/>
      <c r="D55" s="241" t="str">
        <f>INDEX(Boats[],MATCH(A55,Boat_Type,0),3)</f>
        <v>HOURLY</v>
      </c>
      <c r="E55" s="251">
        <v>0</v>
      </c>
      <c r="F55" s="250">
        <f>INDEX(Boats[],MATCH(A55,Boat_Type,0),2)</f>
        <v>3429</v>
      </c>
      <c r="G55" s="242">
        <f>E55*F55</f>
        <v>0</v>
      </c>
      <c r="H55" s="252"/>
      <c r="L55" s="191"/>
      <c r="M55" s="191"/>
      <c r="N55" s="191"/>
      <c r="O55" s="191"/>
      <c r="P55" s="191"/>
    </row>
    <row r="56" spans="1:18" s="190" customFormat="1" ht="13.5" thickBot="1" x14ac:dyDescent="0.25">
      <c r="A56" s="245"/>
      <c r="B56" s="245"/>
      <c r="C56" s="253"/>
      <c r="D56" s="248"/>
      <c r="E56" s="248"/>
      <c r="G56" s="254"/>
      <c r="H56" s="255"/>
      <c r="L56" s="191"/>
      <c r="M56" s="191"/>
      <c r="N56" s="191"/>
      <c r="O56" s="191"/>
      <c r="P56" s="191"/>
    </row>
    <row r="57" spans="1:18" s="190" customFormat="1" ht="12" thickBot="1" x14ac:dyDescent="0.25">
      <c r="C57" s="221" t="s">
        <v>197</v>
      </c>
      <c r="D57" s="222"/>
      <c r="E57" s="222"/>
      <c r="F57" s="222"/>
      <c r="G57" s="234">
        <f>SUM(G54:G55)</f>
        <v>0</v>
      </c>
    </row>
    <row r="58" spans="1:18" s="190" customFormat="1" ht="12" thickBot="1" x14ac:dyDescent="0.25">
      <c r="G58" s="256"/>
    </row>
    <row r="59" spans="1:18" s="190" customFormat="1" ht="11.25" x14ac:dyDescent="0.2">
      <c r="A59" s="185" t="s">
        <v>198</v>
      </c>
      <c r="B59" s="187"/>
      <c r="C59" s="92" t="s">
        <v>304</v>
      </c>
      <c r="D59" s="187" t="s">
        <v>238</v>
      </c>
      <c r="E59" s="187" t="s">
        <v>233</v>
      </c>
      <c r="F59" s="187" t="s">
        <v>234</v>
      </c>
      <c r="G59" s="188" t="s">
        <v>141</v>
      </c>
      <c r="H59" s="189" t="s">
        <v>305</v>
      </c>
    </row>
    <row r="60" spans="1:18" s="190" customFormat="1" ht="11.25" x14ac:dyDescent="0.2">
      <c r="A60" s="239" t="s">
        <v>336</v>
      </c>
      <c r="B60" s="240"/>
      <c r="C60" s="90"/>
      <c r="D60" s="241" t="str">
        <f>INDEX(Cutters[],MATCH(A60,Cutter_Type,0),3)</f>
        <v>HOURLY</v>
      </c>
      <c r="E60" s="210">
        <v>0</v>
      </c>
      <c r="F60" s="250">
        <f>INDEX(Cutters[],MATCH(A60,Cutter_Type,0),2)</f>
        <v>32876</v>
      </c>
      <c r="G60" s="242">
        <f>E60*F60</f>
        <v>0</v>
      </c>
      <c r="H60" s="243"/>
    </row>
    <row r="61" spans="1:18" s="190" customFormat="1" ht="11.25" x14ac:dyDescent="0.2">
      <c r="A61" s="239" t="s">
        <v>347</v>
      </c>
      <c r="B61" s="240"/>
      <c r="C61" s="91"/>
      <c r="D61" s="241" t="str">
        <f>INDEX(Cutters[],MATCH(A61,Cutter_Type,0),3)</f>
        <v>HOURLY</v>
      </c>
      <c r="E61" s="210">
        <v>0</v>
      </c>
      <c r="F61" s="250">
        <f>INDEX(Cutters[],MATCH(A61,Cutter_Type,0),2)</f>
        <v>7787</v>
      </c>
      <c r="G61" s="242">
        <f>E61*F61</f>
        <v>0</v>
      </c>
      <c r="H61" s="252"/>
    </row>
    <row r="62" spans="1:18" s="190" customFormat="1" ht="12" thickBot="1" x14ac:dyDescent="0.25">
      <c r="A62" s="245"/>
      <c r="C62" s="253"/>
      <c r="G62" s="254"/>
      <c r="H62" s="245"/>
    </row>
    <row r="63" spans="1:18" s="190" customFormat="1" ht="12" thickBot="1" x14ac:dyDescent="0.25">
      <c r="C63" s="221" t="s">
        <v>199</v>
      </c>
      <c r="D63" s="222"/>
      <c r="E63" s="222"/>
      <c r="F63" s="222"/>
      <c r="G63" s="234">
        <f>SUM(G60:G61)</f>
        <v>0</v>
      </c>
    </row>
    <row r="64" spans="1:18" s="190" customFormat="1" ht="12" thickBot="1" x14ac:dyDescent="0.25">
      <c r="F64" s="320"/>
    </row>
    <row r="65" spans="1:9" s="190" customFormat="1" ht="11.25" x14ac:dyDescent="0.2">
      <c r="A65" s="185" t="s">
        <v>203</v>
      </c>
      <c r="B65" s="186"/>
      <c r="C65" s="186"/>
      <c r="D65" s="187" t="s">
        <v>238</v>
      </c>
      <c r="E65" s="187" t="s">
        <v>233</v>
      </c>
      <c r="F65" s="319" t="s">
        <v>234</v>
      </c>
      <c r="G65" s="193" t="s">
        <v>141</v>
      </c>
      <c r="H65" s="194"/>
      <c r="I65" s="192"/>
    </row>
    <row r="66" spans="1:9" s="190" customFormat="1" ht="11.25" x14ac:dyDescent="0.2">
      <c r="A66" s="239" t="s">
        <v>115</v>
      </c>
      <c r="B66" s="240"/>
      <c r="C66" s="240"/>
      <c r="D66" s="241" t="str">
        <f>INDEX(Equipment[],MATCH(A66,Equip_List,0),3)</f>
        <v>HOURLY</v>
      </c>
      <c r="E66" s="210">
        <v>0</v>
      </c>
      <c r="F66" s="250">
        <f>INDEX(Equipment[],MATCH(A66,Equip_List,0),2)</f>
        <v>15</v>
      </c>
      <c r="G66" s="231">
        <f>E66*F66</f>
        <v>0</v>
      </c>
      <c r="H66" s="217"/>
      <c r="I66" s="244"/>
    </row>
    <row r="67" spans="1:9" s="190" customFormat="1" ht="11.25" x14ac:dyDescent="0.2">
      <c r="A67" s="239" t="s">
        <v>105</v>
      </c>
      <c r="B67" s="240"/>
      <c r="C67" s="240"/>
      <c r="D67" s="241" t="str">
        <f>INDEX(Equipment[],MATCH(A67,Equip_List,0),3)</f>
        <v>HOURLY</v>
      </c>
      <c r="E67" s="210">
        <v>0</v>
      </c>
      <c r="F67" s="250">
        <f>INDEX(Equipment[],MATCH(A67,Equip_List,0),2)</f>
        <v>13</v>
      </c>
      <c r="G67" s="231">
        <f>E67*F67</f>
        <v>0</v>
      </c>
      <c r="H67" s="217"/>
      <c r="I67" s="244"/>
    </row>
    <row r="68" spans="1:9" s="190" customFormat="1" ht="11.25" x14ac:dyDescent="0.2">
      <c r="A68" s="239" t="s">
        <v>80</v>
      </c>
      <c r="B68" s="240"/>
      <c r="C68" s="245"/>
      <c r="D68" s="241" t="str">
        <f>INDEX(Equipment[],MATCH(A68,Equip_List,0),3)</f>
        <v>HOURLY</v>
      </c>
      <c r="E68" s="210">
        <v>0</v>
      </c>
      <c r="F68" s="250">
        <f>INDEX(Equipment[],MATCH(A68,Equip_List,0),2)</f>
        <v>296</v>
      </c>
      <c r="G68" s="231">
        <f>E68*F68</f>
        <v>0</v>
      </c>
      <c r="H68" s="217"/>
      <c r="I68" s="244"/>
    </row>
    <row r="69" spans="1:9" s="190" customFormat="1" ht="12" thickBot="1" x14ac:dyDescent="0.25">
      <c r="A69" s="245"/>
      <c r="C69" s="253"/>
      <c r="G69" s="254"/>
    </row>
    <row r="70" spans="1:9" s="190" customFormat="1" ht="12" thickBot="1" x14ac:dyDescent="0.25">
      <c r="C70" s="221" t="s">
        <v>204</v>
      </c>
      <c r="D70" s="222"/>
      <c r="E70" s="222"/>
      <c r="F70" s="222"/>
      <c r="G70" s="234">
        <f>SUM(G66:G68)</f>
        <v>0</v>
      </c>
      <c r="H70" s="249"/>
    </row>
    <row r="71" spans="1:9" s="190" customFormat="1" ht="12" thickBot="1" x14ac:dyDescent="0.25">
      <c r="C71" s="226"/>
      <c r="D71" s="226"/>
      <c r="E71" s="226"/>
      <c r="F71" s="249"/>
      <c r="G71" s="249"/>
    </row>
    <row r="72" spans="1:9" s="190" customFormat="1" ht="11.25" x14ac:dyDescent="0.2">
      <c r="A72" s="185" t="s">
        <v>205</v>
      </c>
      <c r="B72" s="186"/>
      <c r="C72" s="257" t="s">
        <v>206</v>
      </c>
      <c r="D72" s="258"/>
      <c r="E72" s="186"/>
      <c r="F72" s="187" t="s">
        <v>207</v>
      </c>
      <c r="G72" s="193" t="s">
        <v>208</v>
      </c>
    </row>
    <row r="73" spans="1:9" s="190" customFormat="1" ht="11.25" x14ac:dyDescent="0.2">
      <c r="A73" s="239" t="s">
        <v>209</v>
      </c>
      <c r="B73" s="259"/>
      <c r="C73" s="260"/>
      <c r="D73" s="261"/>
      <c r="E73" s="262"/>
      <c r="F73" s="430"/>
      <c r="G73" s="263"/>
    </row>
    <row r="74" spans="1:9" s="190" customFormat="1" ht="12" thickBot="1" x14ac:dyDescent="0.25">
      <c r="C74" s="248"/>
      <c r="G74" s="256"/>
    </row>
    <row r="75" spans="1:9" s="190" customFormat="1" ht="12" thickBot="1" x14ac:dyDescent="0.25">
      <c r="C75" s="221" t="s">
        <v>210</v>
      </c>
      <c r="D75" s="222"/>
      <c r="E75" s="222"/>
      <c r="F75" s="222"/>
      <c r="G75" s="234">
        <f>SUM(G73:G73)</f>
        <v>0</v>
      </c>
    </row>
    <row r="76" spans="1:9" s="190" customFormat="1" ht="12" thickBot="1" x14ac:dyDescent="0.25"/>
    <row r="77" spans="1:9" s="190" customFormat="1" ht="11.25" x14ac:dyDescent="0.2">
      <c r="A77" s="185" t="s">
        <v>213</v>
      </c>
      <c r="B77" s="186"/>
      <c r="C77" s="257" t="s">
        <v>214</v>
      </c>
      <c r="D77" s="258"/>
      <c r="E77" s="186"/>
      <c r="F77" s="186"/>
      <c r="G77" s="264" t="s">
        <v>215</v>
      </c>
    </row>
    <row r="78" spans="1:9" s="190" customFormat="1" ht="11.25" x14ac:dyDescent="0.2">
      <c r="A78" s="239"/>
      <c r="B78" s="240"/>
      <c r="C78" s="428"/>
      <c r="D78" s="429"/>
      <c r="E78" s="326"/>
      <c r="F78" s="259"/>
      <c r="G78" s="263"/>
    </row>
    <row r="79" spans="1:9" s="190" customFormat="1" ht="11.25" x14ac:dyDescent="0.2">
      <c r="A79" s="239"/>
      <c r="B79" s="240"/>
      <c r="C79" s="265"/>
      <c r="D79" s="261"/>
      <c r="E79" s="326"/>
      <c r="F79" s="259"/>
      <c r="G79" s="263"/>
    </row>
    <row r="80" spans="1:9" s="190" customFormat="1" ht="11.25" x14ac:dyDescent="0.2">
      <c r="A80" s="239"/>
      <c r="B80" s="240"/>
      <c r="C80" s="265"/>
      <c r="D80" s="261"/>
      <c r="E80" s="326"/>
      <c r="F80" s="259"/>
      <c r="G80" s="263"/>
    </row>
    <row r="81" spans="1:7" s="190" customFormat="1" ht="12" thickBot="1" x14ac:dyDescent="0.25">
      <c r="G81" s="256"/>
    </row>
    <row r="82" spans="1:7" s="190" customFormat="1" ht="12" thickBot="1" x14ac:dyDescent="0.25">
      <c r="C82" s="221" t="s">
        <v>216</v>
      </c>
      <c r="D82" s="222"/>
      <c r="E82" s="222"/>
      <c r="F82" s="222"/>
      <c r="G82" s="266">
        <f>SUM(G78:G80)</f>
        <v>0</v>
      </c>
    </row>
    <row r="83" spans="1:7" s="190" customFormat="1" ht="12" thickBot="1" x14ac:dyDescent="0.25">
      <c r="G83" s="244"/>
    </row>
    <row r="84" spans="1:7" s="190" customFormat="1" ht="11.25" x14ac:dyDescent="0.2">
      <c r="A84" s="185" t="s">
        <v>323</v>
      </c>
      <c r="B84" s="186"/>
      <c r="C84" s="257" t="s">
        <v>217</v>
      </c>
      <c r="D84" s="258"/>
      <c r="E84" s="257" t="s">
        <v>218</v>
      </c>
      <c r="F84" s="258"/>
      <c r="G84" s="193" t="s">
        <v>215</v>
      </c>
    </row>
    <row r="85" spans="1:7" s="190" customFormat="1" ht="11.25" x14ac:dyDescent="0.2">
      <c r="A85" s="239"/>
      <c r="B85" s="259"/>
      <c r="C85" s="426"/>
      <c r="D85" s="427"/>
      <c r="E85" s="267"/>
      <c r="F85" s="268"/>
      <c r="G85" s="263"/>
    </row>
    <row r="86" spans="1:7" s="190" customFormat="1" ht="11.25" x14ac:dyDescent="0.2">
      <c r="A86" s="239"/>
      <c r="B86" s="259"/>
      <c r="C86" s="265"/>
      <c r="D86" s="261"/>
      <c r="E86" s="267"/>
      <c r="F86" s="268"/>
      <c r="G86" s="263"/>
    </row>
    <row r="87" spans="1:7" s="190" customFormat="1" ht="11.25" x14ac:dyDescent="0.2">
      <c r="A87" s="239"/>
      <c r="B87" s="259"/>
      <c r="C87" s="265"/>
      <c r="D87" s="261"/>
      <c r="E87" s="267"/>
      <c r="F87" s="268"/>
      <c r="G87" s="263"/>
    </row>
    <row r="88" spans="1:7" s="190" customFormat="1" ht="12" thickBot="1" x14ac:dyDescent="0.25">
      <c r="G88" s="256"/>
    </row>
    <row r="89" spans="1:7" s="190" customFormat="1" ht="12" thickBot="1" x14ac:dyDescent="0.25">
      <c r="C89" s="221" t="s">
        <v>219</v>
      </c>
      <c r="D89" s="222"/>
      <c r="E89" s="222"/>
      <c r="F89" s="222"/>
      <c r="G89" s="234">
        <f>SUM(G85:G87)</f>
        <v>0</v>
      </c>
    </row>
    <row r="90" spans="1:7" s="190" customFormat="1" ht="12" thickBot="1" x14ac:dyDescent="0.25">
      <c r="B90" s="305"/>
      <c r="C90" s="226"/>
      <c r="D90" s="226"/>
      <c r="E90" s="322"/>
      <c r="F90" s="226"/>
      <c r="G90" s="249"/>
    </row>
    <row r="91" spans="1:7" s="190" customFormat="1" ht="11.25" x14ac:dyDescent="0.2">
      <c r="A91" s="424" t="s">
        <v>321</v>
      </c>
      <c r="B91" s="186"/>
      <c r="C91" s="257" t="s">
        <v>214</v>
      </c>
      <c r="D91" s="258"/>
      <c r="E91" s="321"/>
      <c r="F91" s="186"/>
      <c r="G91" s="264" t="s">
        <v>215</v>
      </c>
    </row>
    <row r="92" spans="1:7" s="190" customFormat="1" ht="11.25" x14ac:dyDescent="0.2">
      <c r="A92" s="308"/>
      <c r="B92" s="304"/>
      <c r="C92" s="428"/>
      <c r="D92" s="429"/>
      <c r="E92" s="323"/>
      <c r="F92" s="259"/>
      <c r="G92" s="263"/>
    </row>
    <row r="93" spans="1:7" s="190" customFormat="1" ht="11.25" x14ac:dyDescent="0.2">
      <c r="A93" s="307"/>
      <c r="B93" s="240"/>
      <c r="C93" s="428"/>
      <c r="D93" s="429"/>
      <c r="E93" s="323"/>
      <c r="F93" s="259"/>
      <c r="G93" s="263"/>
    </row>
    <row r="94" spans="1:7" s="190" customFormat="1" ht="11.25" x14ac:dyDescent="0.2">
      <c r="A94" s="306"/>
      <c r="B94" s="240"/>
      <c r="C94" s="428"/>
      <c r="D94" s="429"/>
      <c r="E94" s="323"/>
      <c r="F94" s="259"/>
      <c r="G94" s="263"/>
    </row>
    <row r="95" spans="1:7" s="190" customFormat="1" ht="12" thickBot="1" x14ac:dyDescent="0.25">
      <c r="A95" s="194"/>
      <c r="G95" s="256"/>
    </row>
    <row r="96" spans="1:7" s="190" customFormat="1" ht="12" thickBot="1" x14ac:dyDescent="0.25">
      <c r="A96" s="194"/>
      <c r="C96" s="221" t="s">
        <v>220</v>
      </c>
      <c r="D96" s="222"/>
      <c r="E96" s="222"/>
      <c r="F96" s="222"/>
      <c r="G96" s="266">
        <f>SUM(G92:G94)</f>
        <v>0</v>
      </c>
    </row>
    <row r="97" spans="1:17" s="190" customFormat="1" ht="12" thickBot="1" x14ac:dyDescent="0.25">
      <c r="A97" s="194"/>
      <c r="C97" s="226"/>
      <c r="D97" s="226"/>
      <c r="E97" s="226"/>
      <c r="F97" s="226"/>
      <c r="G97" s="270"/>
    </row>
    <row r="98" spans="1:17" s="190" customFormat="1" ht="11.25" x14ac:dyDescent="0.2">
      <c r="A98" s="425" t="s">
        <v>322</v>
      </c>
      <c r="B98" s="186"/>
      <c r="C98" s="257" t="s">
        <v>214</v>
      </c>
      <c r="D98" s="258"/>
      <c r="E98" s="269"/>
      <c r="F98" s="269"/>
      <c r="G98" s="264" t="s">
        <v>215</v>
      </c>
    </row>
    <row r="99" spans="1:17" s="190" customFormat="1" ht="11.25" x14ac:dyDescent="0.2">
      <c r="A99" s="239"/>
      <c r="B99" s="240"/>
      <c r="C99" s="428"/>
      <c r="D99" s="429"/>
      <c r="E99" s="326"/>
      <c r="F99" s="259"/>
      <c r="G99" s="263"/>
    </row>
    <row r="100" spans="1:17" s="190" customFormat="1" ht="11.25" x14ac:dyDescent="0.2">
      <c r="A100" s="239"/>
      <c r="B100" s="240"/>
      <c r="C100" s="428"/>
      <c r="D100" s="429"/>
      <c r="E100" s="326"/>
      <c r="F100" s="259"/>
      <c r="G100" s="263"/>
    </row>
    <row r="101" spans="1:17" s="190" customFormat="1" ht="11.25" x14ac:dyDescent="0.2">
      <c r="A101" s="239"/>
      <c r="B101" s="245"/>
      <c r="C101" s="428"/>
      <c r="D101" s="429"/>
      <c r="E101" s="326"/>
      <c r="F101" s="327"/>
      <c r="G101" s="271"/>
    </row>
    <row r="102" spans="1:17" s="190" customFormat="1" ht="12" thickBot="1" x14ac:dyDescent="0.25">
      <c r="B102" s="245"/>
      <c r="F102" s="248"/>
      <c r="G102" s="272"/>
    </row>
    <row r="103" spans="1:17" s="190" customFormat="1" ht="12" thickBot="1" x14ac:dyDescent="0.25">
      <c r="C103" s="221" t="s">
        <v>221</v>
      </c>
      <c r="D103" s="222"/>
      <c r="E103" s="222"/>
      <c r="F103" s="222"/>
      <c r="G103" s="266">
        <f>SUM(G99:G101)</f>
        <v>0</v>
      </c>
    </row>
    <row r="104" spans="1:17" s="190" customFormat="1" ht="12" thickBot="1" x14ac:dyDescent="0.25">
      <c r="G104" s="244"/>
    </row>
    <row r="105" spans="1:17" s="190" customFormat="1" ht="11.25" x14ac:dyDescent="0.2">
      <c r="A105" s="185" t="s">
        <v>222</v>
      </c>
      <c r="B105" s="273"/>
      <c r="C105" s="257" t="s">
        <v>214</v>
      </c>
      <c r="D105" s="258"/>
      <c r="E105" s="269"/>
      <c r="F105" s="269"/>
      <c r="G105" s="264" t="s">
        <v>215</v>
      </c>
    </row>
    <row r="106" spans="1:17" s="190" customFormat="1" ht="11.25" x14ac:dyDescent="0.2">
      <c r="A106" s="239"/>
      <c r="B106" s="240"/>
      <c r="C106" s="428"/>
      <c r="D106" s="429"/>
      <c r="E106" s="326"/>
      <c r="F106" s="259"/>
      <c r="G106" s="263"/>
    </row>
    <row r="107" spans="1:17" s="190" customFormat="1" ht="11.25" x14ac:dyDescent="0.2">
      <c r="A107" s="239"/>
      <c r="B107" s="240"/>
      <c r="C107" s="428"/>
      <c r="D107" s="429"/>
      <c r="E107" s="326"/>
      <c r="F107" s="259"/>
      <c r="G107" s="263"/>
    </row>
    <row r="108" spans="1:17" s="190" customFormat="1" ht="11.25" x14ac:dyDescent="0.2">
      <c r="A108" s="239"/>
      <c r="B108" s="240"/>
      <c r="C108" s="428"/>
      <c r="D108" s="429"/>
      <c r="E108" s="326"/>
      <c r="F108" s="259"/>
      <c r="G108" s="271"/>
    </row>
    <row r="109" spans="1:17" s="190" customFormat="1" ht="12" thickBot="1" x14ac:dyDescent="0.25">
      <c r="C109" s="226"/>
      <c r="D109" s="226"/>
      <c r="E109" s="226"/>
      <c r="F109" s="226"/>
      <c r="G109" s="275"/>
    </row>
    <row r="110" spans="1:17" s="190" customFormat="1" ht="13.5" thickBot="1" x14ac:dyDescent="0.25">
      <c r="C110" s="221" t="s">
        <v>223</v>
      </c>
      <c r="D110" s="222"/>
      <c r="E110" s="222"/>
      <c r="F110" s="222"/>
      <c r="G110" s="266">
        <f>SUM(G106:G108)</f>
        <v>0</v>
      </c>
      <c r="K110" s="198"/>
      <c r="L110" s="198"/>
      <c r="M110" s="198"/>
      <c r="N110" s="198"/>
      <c r="O110" s="198"/>
      <c r="P110" s="198"/>
      <c r="Q110" s="198"/>
    </row>
    <row r="111" spans="1:17" s="198" customFormat="1" ht="13.5" thickBot="1" x14ac:dyDescent="0.25">
      <c r="B111" s="276"/>
      <c r="E111" s="277"/>
      <c r="G111" s="277"/>
      <c r="K111" s="190"/>
      <c r="L111" s="190"/>
      <c r="M111" s="190"/>
      <c r="N111" s="190"/>
      <c r="O111" s="190"/>
      <c r="P111" s="190"/>
      <c r="Q111" s="190"/>
    </row>
    <row r="112" spans="1:17" s="190" customFormat="1" ht="11.25" x14ac:dyDescent="0.2">
      <c r="A112" s="185" t="s">
        <v>224</v>
      </c>
      <c r="B112" s="186"/>
      <c r="C112" s="257" t="s">
        <v>214</v>
      </c>
      <c r="D112" s="258"/>
      <c r="E112" s="269"/>
      <c r="F112" s="269"/>
      <c r="G112" s="264" t="s">
        <v>215</v>
      </c>
    </row>
    <row r="113" spans="1:17" s="190" customFormat="1" ht="11.25" x14ac:dyDescent="0.2">
      <c r="A113" s="239"/>
      <c r="B113" s="240"/>
      <c r="C113" s="428"/>
      <c r="D113" s="429"/>
      <c r="E113" s="326"/>
      <c r="F113" s="259"/>
      <c r="G113" s="263"/>
    </row>
    <row r="114" spans="1:17" s="190" customFormat="1" ht="11.25" x14ac:dyDescent="0.2">
      <c r="A114" s="239"/>
      <c r="B114" s="240"/>
      <c r="C114" s="428"/>
      <c r="D114" s="429"/>
      <c r="E114" s="326"/>
      <c r="F114" s="259"/>
      <c r="G114" s="263"/>
    </row>
    <row r="115" spans="1:17" s="190" customFormat="1" x14ac:dyDescent="0.2">
      <c r="A115" s="239"/>
      <c r="B115" s="240"/>
      <c r="C115" s="428"/>
      <c r="D115" s="429"/>
      <c r="E115" s="326"/>
      <c r="F115" s="259"/>
      <c r="G115" s="263"/>
      <c r="I115"/>
      <c r="J115"/>
      <c r="K115"/>
    </row>
    <row r="116" spans="1:17" s="190" customFormat="1" ht="13.5" thickBot="1" x14ac:dyDescent="0.25">
      <c r="D116" s="248"/>
      <c r="G116" s="256"/>
      <c r="I116"/>
      <c r="J116"/>
      <c r="K116"/>
    </row>
    <row r="117" spans="1:17" s="190" customFormat="1" ht="13.5" thickBot="1" x14ac:dyDescent="0.25">
      <c r="C117" s="221" t="s">
        <v>225</v>
      </c>
      <c r="D117" s="222"/>
      <c r="E117" s="222"/>
      <c r="F117" s="222"/>
      <c r="G117" s="266">
        <f>SUM(G113:G115)</f>
        <v>0</v>
      </c>
      <c r="I117"/>
      <c r="J117"/>
      <c r="K117"/>
    </row>
    <row r="118" spans="1:17" s="190" customFormat="1" ht="13.5" thickBot="1" x14ac:dyDescent="0.25">
      <c r="G118" s="244"/>
      <c r="I118"/>
      <c r="J118"/>
      <c r="K118"/>
    </row>
    <row r="119" spans="1:17" s="190" customFormat="1" x14ac:dyDescent="0.2">
      <c r="A119" s="185" t="s">
        <v>226</v>
      </c>
      <c r="B119" s="186"/>
      <c r="C119" s="257" t="s">
        <v>227</v>
      </c>
      <c r="D119" s="257"/>
      <c r="E119" s="328"/>
      <c r="F119" s="274"/>
      <c r="G119" s="264" t="s">
        <v>215</v>
      </c>
      <c r="I119"/>
      <c r="J119"/>
      <c r="K119"/>
    </row>
    <row r="120" spans="1:17" s="190" customFormat="1" x14ac:dyDescent="0.2">
      <c r="A120" s="239"/>
      <c r="B120" s="240"/>
      <c r="C120" s="428"/>
      <c r="D120" s="429"/>
      <c r="E120" s="325"/>
      <c r="F120" s="324"/>
      <c r="G120" s="263"/>
      <c r="I120"/>
      <c r="J120"/>
      <c r="K120"/>
    </row>
    <row r="121" spans="1:17" s="190" customFormat="1" x14ac:dyDescent="0.2">
      <c r="A121" s="239"/>
      <c r="B121" s="240"/>
      <c r="C121" s="428"/>
      <c r="D121" s="429"/>
      <c r="E121" s="325"/>
      <c r="F121" s="324"/>
      <c r="G121" s="263"/>
      <c r="I121"/>
      <c r="J121"/>
      <c r="K121"/>
    </row>
    <row r="122" spans="1:17" s="190" customFormat="1" ht="11.25" x14ac:dyDescent="0.2">
      <c r="A122" s="239"/>
      <c r="B122" s="240"/>
      <c r="C122" s="428"/>
      <c r="D122" s="429"/>
      <c r="E122" s="325"/>
      <c r="F122" s="324"/>
      <c r="G122" s="271"/>
    </row>
    <row r="123" spans="1:17" s="190" customFormat="1" ht="13.5" thickBot="1" x14ac:dyDescent="0.25">
      <c r="G123" s="272"/>
      <c r="K123" s="198"/>
      <c r="L123" s="198"/>
      <c r="M123" s="198"/>
      <c r="N123" s="198"/>
      <c r="O123" s="198"/>
      <c r="P123" s="198"/>
      <c r="Q123" s="198"/>
    </row>
    <row r="124" spans="1:17" s="198" customFormat="1" ht="13.5" thickBot="1" x14ac:dyDescent="0.25">
      <c r="A124" s="190"/>
      <c r="B124" s="190"/>
      <c r="C124" s="221" t="s">
        <v>228</v>
      </c>
      <c r="D124" s="222"/>
      <c r="E124" s="222"/>
      <c r="F124" s="222"/>
      <c r="G124" s="266">
        <f>SUM(G120:G122)</f>
        <v>0</v>
      </c>
      <c r="H124" s="278" t="s">
        <v>298</v>
      </c>
      <c r="I124" s="279"/>
    </row>
    <row r="125" spans="1:17" s="198" customFormat="1" ht="13.5" thickBot="1" x14ac:dyDescent="0.25">
      <c r="A125" s="276"/>
      <c r="B125" s="276"/>
      <c r="C125" s="277"/>
      <c r="H125" s="285">
        <f ca="1">NOW()</f>
        <v>45048.44266724537</v>
      </c>
      <c r="I125" s="279"/>
    </row>
    <row r="126" spans="1:17" s="198" customFormat="1" ht="13.5" customHeight="1" thickBot="1" x14ac:dyDescent="0.25">
      <c r="A126" s="276"/>
      <c r="B126" s="280" t="s">
        <v>229</v>
      </c>
      <c r="C126" s="281"/>
      <c r="D126" s="282"/>
      <c r="E126" s="283"/>
      <c r="F126" s="283"/>
      <c r="G126" s="284">
        <f>I38+G57+G63+G51+G70+G75+G45+G82+G89+G96+G103+G110+G117+G124</f>
        <v>0</v>
      </c>
      <c r="H126" s="197"/>
      <c r="K126" s="286"/>
      <c r="L126" s="286"/>
      <c r="M126" s="286"/>
      <c r="N126" s="286"/>
      <c r="O126" s="286"/>
      <c r="P126" s="286"/>
      <c r="Q126" s="286"/>
    </row>
    <row r="127" spans="1:17" s="286" customFormat="1" ht="23.25" x14ac:dyDescent="0.2">
      <c r="A127" s="198"/>
      <c r="B127" s="276"/>
      <c r="C127" s="198"/>
      <c r="D127" s="198"/>
      <c r="E127" s="277"/>
      <c r="F127" s="198"/>
      <c r="G127" s="277"/>
      <c r="H127" s="290"/>
      <c r="I127" s="289"/>
      <c r="K127" s="198"/>
      <c r="L127" s="198"/>
      <c r="M127" s="198"/>
      <c r="N127" s="198"/>
      <c r="O127" s="198"/>
      <c r="P127" s="198"/>
      <c r="Q127" s="198"/>
    </row>
    <row r="128" spans="1:17" s="198" customFormat="1" ht="12" customHeight="1" x14ac:dyDescent="0.2">
      <c r="A128" s="287" t="s">
        <v>230</v>
      </c>
      <c r="B128" s="287"/>
      <c r="C128" s="288"/>
      <c r="D128" s="289"/>
      <c r="E128" s="288"/>
      <c r="F128" s="289"/>
      <c r="G128" s="288"/>
      <c r="H128" s="197"/>
    </row>
    <row r="129" customFormat="1" x14ac:dyDescent="0.2"/>
    <row r="130" customFormat="1" x14ac:dyDescent="0.2"/>
    <row r="131" customFormat="1" x14ac:dyDescent="0.2"/>
    <row r="132" customFormat="1" x14ac:dyDescent="0.2"/>
    <row r="133" customFormat="1" x14ac:dyDescent="0.2"/>
    <row r="134" customFormat="1" x14ac:dyDescent="0.2"/>
    <row r="135" customFormat="1" x14ac:dyDescent="0.2"/>
    <row r="136" customFormat="1" x14ac:dyDescent="0.2"/>
    <row r="137" customFormat="1" x14ac:dyDescent="0.2"/>
    <row r="138" customFormat="1" x14ac:dyDescent="0.2"/>
    <row r="139" customFormat="1" x14ac:dyDescent="0.2"/>
    <row r="140" customFormat="1" x14ac:dyDescent="0.2"/>
    <row r="141" customFormat="1" x14ac:dyDescent="0.2"/>
    <row r="142" customFormat="1" x14ac:dyDescent="0.2"/>
    <row r="143" customFormat="1" x14ac:dyDescent="0.2"/>
    <row r="144" customFormat="1" x14ac:dyDescent="0.2"/>
    <row r="145" customFormat="1" x14ac:dyDescent="0.2"/>
    <row r="146" customFormat="1" x14ac:dyDescent="0.2"/>
    <row r="147" customFormat="1" x14ac:dyDescent="0.2"/>
    <row r="148" customFormat="1" x14ac:dyDescent="0.2"/>
    <row r="149" customFormat="1" x14ac:dyDescent="0.2"/>
    <row r="150" customFormat="1" x14ac:dyDescent="0.2"/>
    <row r="151" customFormat="1" x14ac:dyDescent="0.2"/>
    <row r="152" customFormat="1" x14ac:dyDescent="0.2"/>
    <row r="153" customFormat="1" x14ac:dyDescent="0.2"/>
    <row r="154" customFormat="1" x14ac:dyDescent="0.2"/>
    <row r="155" customFormat="1" x14ac:dyDescent="0.2"/>
    <row r="156" customFormat="1" x14ac:dyDescent="0.2"/>
    <row r="157" customFormat="1" x14ac:dyDescent="0.2"/>
    <row r="158" customFormat="1" x14ac:dyDescent="0.2"/>
    <row r="159" customFormat="1" x14ac:dyDescent="0.2"/>
    <row r="160" customFormat="1" x14ac:dyDescent="0.2"/>
    <row r="161" customFormat="1" x14ac:dyDescent="0.2"/>
    <row r="162" customFormat="1" x14ac:dyDescent="0.2"/>
    <row r="163" customFormat="1" x14ac:dyDescent="0.2"/>
    <row r="164" customFormat="1" x14ac:dyDescent="0.2"/>
    <row r="165" customFormat="1" x14ac:dyDescent="0.2"/>
    <row r="166" customFormat="1" x14ac:dyDescent="0.2"/>
    <row r="167" customFormat="1" x14ac:dyDescent="0.2"/>
    <row r="168" customFormat="1" x14ac:dyDescent="0.2"/>
    <row r="169" customFormat="1" x14ac:dyDescent="0.2"/>
    <row r="170" customFormat="1" x14ac:dyDescent="0.2"/>
    <row r="171" customFormat="1" x14ac:dyDescent="0.2"/>
    <row r="172" customFormat="1" x14ac:dyDescent="0.2"/>
    <row r="173" customFormat="1" x14ac:dyDescent="0.2"/>
    <row r="174" customFormat="1" x14ac:dyDescent="0.2"/>
    <row r="175" customFormat="1" x14ac:dyDescent="0.2"/>
    <row r="176" customFormat="1" ht="11.25" customHeight="1" x14ac:dyDescent="0.2"/>
    <row r="177" customFormat="1" x14ac:dyDescent="0.2"/>
    <row r="178" customFormat="1" x14ac:dyDescent="0.2"/>
    <row r="179" customFormat="1" x14ac:dyDescent="0.2"/>
    <row r="180" customFormat="1" x14ac:dyDescent="0.2"/>
    <row r="181" customFormat="1" x14ac:dyDescent="0.2"/>
    <row r="182" customFormat="1" x14ac:dyDescent="0.2"/>
    <row r="183" customFormat="1" x14ac:dyDescent="0.2"/>
    <row r="184" customFormat="1" x14ac:dyDescent="0.2"/>
    <row r="185" customFormat="1" x14ac:dyDescent="0.2"/>
    <row r="186" customFormat="1" x14ac:dyDescent="0.2"/>
    <row r="187" customFormat="1" x14ac:dyDescent="0.2"/>
    <row r="188" customFormat="1" x14ac:dyDescent="0.2"/>
    <row r="189" customFormat="1" x14ac:dyDescent="0.2"/>
    <row r="190" customFormat="1" x14ac:dyDescent="0.2"/>
    <row r="191" customFormat="1" x14ac:dyDescent="0.2"/>
    <row r="192" customFormat="1" x14ac:dyDescent="0.2"/>
    <row r="193" customFormat="1" x14ac:dyDescent="0.2"/>
    <row r="194" customFormat="1" x14ac:dyDescent="0.2"/>
    <row r="195" customFormat="1" x14ac:dyDescent="0.2"/>
    <row r="196" customFormat="1" x14ac:dyDescent="0.2"/>
    <row r="197" customFormat="1" x14ac:dyDescent="0.2"/>
    <row r="198" customFormat="1" x14ac:dyDescent="0.2"/>
    <row r="199" customFormat="1" x14ac:dyDescent="0.2"/>
    <row r="200" customFormat="1" x14ac:dyDescent="0.2"/>
    <row r="201" customFormat="1" x14ac:dyDescent="0.2"/>
    <row r="202" customFormat="1" x14ac:dyDescent="0.2"/>
    <row r="203" customFormat="1" x14ac:dyDescent="0.2"/>
    <row r="204" customFormat="1" x14ac:dyDescent="0.2"/>
    <row r="205" customFormat="1" x14ac:dyDescent="0.2"/>
    <row r="206" customFormat="1" x14ac:dyDescent="0.2"/>
    <row r="207" customFormat="1" x14ac:dyDescent="0.2"/>
    <row r="208" customFormat="1" x14ac:dyDescent="0.2"/>
    <row r="209" customFormat="1" x14ac:dyDescent="0.2"/>
    <row r="210" customFormat="1" x14ac:dyDescent="0.2"/>
    <row r="211" customFormat="1" x14ac:dyDescent="0.2"/>
    <row r="212" customFormat="1" x14ac:dyDescent="0.2"/>
    <row r="213" customFormat="1" x14ac:dyDescent="0.2"/>
    <row r="214" customFormat="1" x14ac:dyDescent="0.2"/>
    <row r="215" customFormat="1" x14ac:dyDescent="0.2"/>
    <row r="216" customFormat="1" x14ac:dyDescent="0.2"/>
    <row r="217" customFormat="1" x14ac:dyDescent="0.2"/>
    <row r="218" customFormat="1" x14ac:dyDescent="0.2"/>
    <row r="219" customFormat="1" x14ac:dyDescent="0.2"/>
    <row r="220" customFormat="1" x14ac:dyDescent="0.2"/>
    <row r="221" customFormat="1" x14ac:dyDescent="0.2"/>
    <row r="222" customFormat="1" x14ac:dyDescent="0.2"/>
    <row r="223" customFormat="1" x14ac:dyDescent="0.2"/>
    <row r="224" customFormat="1" x14ac:dyDescent="0.2"/>
    <row r="225" customFormat="1" x14ac:dyDescent="0.2"/>
    <row r="226" customFormat="1" x14ac:dyDescent="0.2"/>
    <row r="227" customFormat="1" x14ac:dyDescent="0.2"/>
    <row r="228" customFormat="1" x14ac:dyDescent="0.2"/>
    <row r="229" customFormat="1" x14ac:dyDescent="0.2"/>
    <row r="230" customFormat="1" x14ac:dyDescent="0.2"/>
    <row r="231" customFormat="1" x14ac:dyDescent="0.2"/>
    <row r="232" customFormat="1" x14ac:dyDescent="0.2"/>
    <row r="233" customFormat="1" x14ac:dyDescent="0.2"/>
    <row r="234" customFormat="1" x14ac:dyDescent="0.2"/>
    <row r="235" customFormat="1" x14ac:dyDescent="0.2"/>
    <row r="236" customFormat="1" x14ac:dyDescent="0.2"/>
    <row r="237" customFormat="1" x14ac:dyDescent="0.2"/>
    <row r="238" customFormat="1" x14ac:dyDescent="0.2"/>
    <row r="239" customFormat="1" x14ac:dyDescent="0.2"/>
    <row r="240" customFormat="1" x14ac:dyDescent="0.2"/>
    <row r="241" customFormat="1" x14ac:dyDescent="0.2"/>
    <row r="242" customFormat="1" x14ac:dyDescent="0.2"/>
    <row r="243" customFormat="1" x14ac:dyDescent="0.2"/>
    <row r="244" customFormat="1" x14ac:dyDescent="0.2"/>
    <row r="245" customFormat="1" x14ac:dyDescent="0.2"/>
    <row r="246" customFormat="1" x14ac:dyDescent="0.2"/>
    <row r="247" customFormat="1" x14ac:dyDescent="0.2"/>
    <row r="248" customFormat="1" x14ac:dyDescent="0.2"/>
    <row r="249" customFormat="1" x14ac:dyDescent="0.2"/>
    <row r="250" customFormat="1" x14ac:dyDescent="0.2"/>
    <row r="251" customFormat="1" x14ac:dyDescent="0.2"/>
    <row r="252" customFormat="1" x14ac:dyDescent="0.2"/>
    <row r="253" customFormat="1" x14ac:dyDescent="0.2"/>
    <row r="254" customFormat="1" x14ac:dyDescent="0.2"/>
    <row r="255" customFormat="1" x14ac:dyDescent="0.2"/>
    <row r="256" customFormat="1" x14ac:dyDescent="0.2"/>
    <row r="257" customFormat="1" x14ac:dyDescent="0.2"/>
    <row r="258" customFormat="1" x14ac:dyDescent="0.2"/>
    <row r="259" customFormat="1" x14ac:dyDescent="0.2"/>
    <row r="260" customFormat="1" x14ac:dyDescent="0.2"/>
    <row r="261" customFormat="1" x14ac:dyDescent="0.2"/>
    <row r="262" customFormat="1" x14ac:dyDescent="0.2"/>
    <row r="263" customFormat="1" x14ac:dyDescent="0.2"/>
    <row r="264" customFormat="1" x14ac:dyDescent="0.2"/>
    <row r="265" customFormat="1" x14ac:dyDescent="0.2"/>
    <row r="266" customFormat="1" x14ac:dyDescent="0.2"/>
    <row r="267" customFormat="1" x14ac:dyDescent="0.2"/>
    <row r="268" customFormat="1" x14ac:dyDescent="0.2"/>
    <row r="269" customFormat="1" x14ac:dyDescent="0.2"/>
    <row r="270" customFormat="1" x14ac:dyDescent="0.2"/>
    <row r="271" customFormat="1" x14ac:dyDescent="0.2"/>
    <row r="272" customFormat="1" x14ac:dyDescent="0.2"/>
    <row r="273" customFormat="1" x14ac:dyDescent="0.2"/>
    <row r="274" customFormat="1" x14ac:dyDescent="0.2"/>
    <row r="275" customFormat="1" x14ac:dyDescent="0.2"/>
    <row r="276" customFormat="1" x14ac:dyDescent="0.2"/>
    <row r="277" customFormat="1" x14ac:dyDescent="0.2"/>
    <row r="278" customFormat="1" x14ac:dyDescent="0.2"/>
    <row r="279" customFormat="1" x14ac:dyDescent="0.2"/>
    <row r="280" customFormat="1" x14ac:dyDescent="0.2"/>
    <row r="281" customFormat="1" x14ac:dyDescent="0.2"/>
    <row r="282" customFormat="1" x14ac:dyDescent="0.2"/>
    <row r="283" customFormat="1" x14ac:dyDescent="0.2"/>
    <row r="284" customFormat="1" x14ac:dyDescent="0.2"/>
    <row r="285" customFormat="1" x14ac:dyDescent="0.2"/>
    <row r="286" customFormat="1" x14ac:dyDescent="0.2"/>
    <row r="287" customFormat="1" x14ac:dyDescent="0.2"/>
    <row r="288" customFormat="1" x14ac:dyDescent="0.2"/>
    <row r="289" customFormat="1" x14ac:dyDescent="0.2"/>
    <row r="290" customFormat="1" x14ac:dyDescent="0.2"/>
    <row r="291" customFormat="1" x14ac:dyDescent="0.2"/>
    <row r="292" customFormat="1" x14ac:dyDescent="0.2"/>
    <row r="293" customFormat="1" x14ac:dyDescent="0.2"/>
    <row r="294" customFormat="1" x14ac:dyDescent="0.2"/>
    <row r="295" customFormat="1" x14ac:dyDescent="0.2"/>
    <row r="296" customFormat="1" x14ac:dyDescent="0.2"/>
    <row r="297" customFormat="1" x14ac:dyDescent="0.2"/>
    <row r="298" customFormat="1" x14ac:dyDescent="0.2"/>
    <row r="299" customFormat="1" x14ac:dyDescent="0.2"/>
    <row r="300" customFormat="1" x14ac:dyDescent="0.2"/>
    <row r="301" customFormat="1" x14ac:dyDescent="0.2"/>
    <row r="302" customFormat="1" x14ac:dyDescent="0.2"/>
    <row r="303" customFormat="1" x14ac:dyDescent="0.2"/>
    <row r="304" customFormat="1" x14ac:dyDescent="0.2"/>
    <row r="305" customFormat="1" x14ac:dyDescent="0.2"/>
    <row r="306" customFormat="1" x14ac:dyDescent="0.2"/>
  </sheetData>
  <phoneticPr fontId="0" type="noConversion"/>
  <dataValidations count="9">
    <dataValidation type="list" allowBlank="1" showInputMessage="1" showErrorMessage="1" sqref="H48:H49 H60:H61 H54:H55" xr:uid="{51A36AD8-17AB-4921-8AD2-E8195A4F86CA}">
      <formula1>"Yes, No"</formula1>
    </dataValidation>
    <dataValidation type="list" allowBlank="1" showInputMessage="1" showErrorMessage="1" sqref="C7:C36" xr:uid="{B6407633-F6B4-43C3-9134-8AA36129449F}">
      <formula1>"A,R,C"</formula1>
    </dataValidation>
    <dataValidation type="list" allowBlank="1" showInputMessage="1" showErrorMessage="1" sqref="A41:A43" xr:uid="{8B2B6187-893B-443E-BBDB-76E5459C6F72}">
      <formula1>Vehicle_Type</formula1>
    </dataValidation>
    <dataValidation type="list" allowBlank="1" showInputMessage="1" showErrorMessage="1" sqref="A48:A49" xr:uid="{54B50E32-AAE6-4E27-A033-83DF1BAFCB58}">
      <formula1>Air_Type</formula1>
    </dataValidation>
    <dataValidation type="list" allowBlank="1" showInputMessage="1" showErrorMessage="1" prompt="click on arrow for a drop down list" sqref="A54:A55" xr:uid="{62327A1D-0F0A-461A-AFB3-0635B60E1B3F}">
      <formula1>Boat_Type</formula1>
    </dataValidation>
    <dataValidation type="list" allowBlank="1" showInputMessage="1" showErrorMessage="1" prompt="click on arrow for a drop down list" sqref="A60:A61" xr:uid="{469495C4-0B7C-4A1F-9B5A-9060C4D5A8F9}">
      <formula1>Cutter_Type</formula1>
    </dataValidation>
    <dataValidation type="list" allowBlank="1" showInputMessage="1" showErrorMessage="1" prompt="click on arrow for a drop down list" sqref="A66:A68" xr:uid="{FC98A581-92DB-4BC3-B2A4-5996C0032BDA}">
      <formula1>Equip_List</formula1>
    </dataValidation>
    <dataValidation type="list" allowBlank="1" showInputMessage="1" showErrorMessage="1" sqref="E7:E36" xr:uid="{5733CAEC-C06E-4D37-B5DD-FEAB2F2F7DB8}">
      <formula1>Paygrade</formula1>
    </dataValidation>
    <dataValidation type="list" errorStyle="warning" allowBlank="1" showInputMessage="1" showErrorMessage="1" errorTitle="Warning" error="This Position is not part of the standard list Select Yes to continue." sqref="F7:F36" xr:uid="{8D67FCC5-ED99-4C60-AE49-90073C19A070}">
      <formula1>Duty_List</formula1>
    </dataValidation>
  </dataValidations>
  <pageMargins left="0.7" right="0.7" top="0.75" bottom="0.75" header="0.3" footer="0.3"/>
  <pageSetup scale="74" fitToHeight="0" orientation="portrait" r:id="rId1"/>
  <headerFooter alignWithMargins="0"/>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5">
    <pageSetUpPr fitToPage="1"/>
  </sheetPr>
  <dimension ref="A1:R311"/>
  <sheetViews>
    <sheetView showGridLines="0" zoomScaleNormal="100" workbookViewId="0"/>
  </sheetViews>
  <sheetFormatPr defaultColWidth="9.140625" defaultRowHeight="12.75" x14ac:dyDescent="0.2"/>
  <cols>
    <col min="1" max="1" width="24.7109375" style="6" customWidth="1"/>
    <col min="2" max="2" width="15.28515625" style="5" bestFit="1" customWidth="1"/>
    <col min="3" max="3" width="8" style="6" customWidth="1"/>
    <col min="4" max="4" width="16.28515625" style="6" customWidth="1"/>
    <col min="5" max="5" width="8.7109375" style="6" bestFit="1" customWidth="1"/>
    <col min="6" max="6" width="12.7109375" style="6" customWidth="1"/>
    <col min="7" max="7" width="12" style="6" customWidth="1"/>
    <col min="8" max="8" width="12.7109375" style="6" customWidth="1"/>
    <col min="9" max="9" width="12.7109375" style="5" customWidth="1"/>
    <col min="10" max="16384" width="9.140625" style="5"/>
  </cols>
  <sheetData>
    <row r="1" spans="1:10" x14ac:dyDescent="0.2">
      <c r="A1" s="72" t="s">
        <v>119</v>
      </c>
      <c r="B1" s="85" t="str">
        <f>'Daily Summary'!J2</f>
        <v>UCGPXXXXXX</v>
      </c>
      <c r="D1" s="5"/>
      <c r="F1" s="12" t="s">
        <v>259</v>
      </c>
      <c r="G1" s="87" t="str">
        <f>'Daily Summary'!A1</f>
        <v>F/V StillaFloat</v>
      </c>
    </row>
    <row r="2" spans="1:10" x14ac:dyDescent="0.2">
      <c r="A2" s="30"/>
      <c r="B2" s="30"/>
      <c r="C2" s="30"/>
      <c r="D2" s="5"/>
      <c r="E2" s="30"/>
      <c r="F2" s="5"/>
      <c r="G2" s="30"/>
      <c r="H2" s="5"/>
    </row>
    <row r="3" spans="1:10" x14ac:dyDescent="0.2">
      <c r="A3" s="30"/>
      <c r="B3" s="30"/>
      <c r="C3" s="30"/>
      <c r="D3" s="5"/>
      <c r="E3" s="30"/>
      <c r="F3" s="5"/>
      <c r="G3" s="30"/>
      <c r="H3" s="5"/>
    </row>
    <row r="4" spans="1:10" ht="13.5" thickBot="1" x14ac:dyDescent="0.25">
      <c r="A4" s="12" t="s">
        <v>188</v>
      </c>
      <c r="B4" s="86">
        <f>'day21'!B4+1</f>
        <v>45221</v>
      </c>
      <c r="C4" s="30"/>
      <c r="D4" s="44"/>
      <c r="E4" s="44"/>
      <c r="F4" s="12" t="s">
        <v>311</v>
      </c>
      <c r="G4" s="70"/>
      <c r="H4" s="70"/>
      <c r="I4" s="74"/>
    </row>
    <row r="5" spans="1:10" ht="13.5" thickBot="1" x14ac:dyDescent="0.25">
      <c r="A5" s="12"/>
      <c r="B5" s="41"/>
      <c r="C5" s="30"/>
      <c r="D5" s="12"/>
      <c r="E5" s="12"/>
      <c r="F5" s="12"/>
      <c r="G5" s="40"/>
      <c r="H5" s="40"/>
      <c r="I5" s="40"/>
    </row>
    <row r="6" spans="1:10" s="190" customFormat="1" ht="11.25" x14ac:dyDescent="0.2">
      <c r="A6" s="185" t="s">
        <v>190</v>
      </c>
      <c r="B6" s="187" t="s">
        <v>236</v>
      </c>
      <c r="C6" s="187" t="s">
        <v>189</v>
      </c>
      <c r="D6" s="187" t="s">
        <v>191</v>
      </c>
      <c r="E6" s="187" t="s">
        <v>235</v>
      </c>
      <c r="F6" s="187" t="s">
        <v>192</v>
      </c>
      <c r="G6" s="187" t="s">
        <v>233</v>
      </c>
      <c r="H6" s="187" t="s">
        <v>234</v>
      </c>
      <c r="I6" s="264" t="s">
        <v>193</v>
      </c>
      <c r="J6" s="206"/>
    </row>
    <row r="7" spans="1:10" s="190" customFormat="1" ht="11.25" x14ac:dyDescent="0.2">
      <c r="A7" s="309" t="s">
        <v>409</v>
      </c>
      <c r="B7" s="310"/>
      <c r="C7" s="310"/>
      <c r="D7" s="208" t="s">
        <v>258</v>
      </c>
      <c r="E7" s="311" t="s">
        <v>30</v>
      </c>
      <c r="F7" s="210"/>
      <c r="G7" s="312">
        <v>0</v>
      </c>
      <c r="H7" s="313">
        <f>INDEX(Personnel[],MATCH(E7,Paygrade,0),2)</f>
        <v>38</v>
      </c>
      <c r="I7" s="314">
        <f>(G7*H7)</f>
        <v>0</v>
      </c>
    </row>
    <row r="8" spans="1:10" s="190" customFormat="1" ht="11.25" x14ac:dyDescent="0.2">
      <c r="A8" s="309" t="s">
        <v>409</v>
      </c>
      <c r="B8" s="207"/>
      <c r="C8" s="310"/>
      <c r="D8" s="208" t="s">
        <v>258</v>
      </c>
      <c r="E8" s="209" t="s">
        <v>32</v>
      </c>
      <c r="F8" s="210"/>
      <c r="G8" s="210">
        <v>0</v>
      </c>
      <c r="H8" s="313">
        <f>INDEX(Personnel[],MATCH(E8,Paygrade,0),2)</f>
        <v>52</v>
      </c>
      <c r="I8" s="212">
        <f t="shared" ref="I8:I36" si="0">(G8*H8)</f>
        <v>0</v>
      </c>
    </row>
    <row r="9" spans="1:10" s="190" customFormat="1" ht="11.25" x14ac:dyDescent="0.2">
      <c r="A9" s="309" t="s">
        <v>409</v>
      </c>
      <c r="B9" s="207"/>
      <c r="C9" s="310"/>
      <c r="D9" s="208" t="s">
        <v>258</v>
      </c>
      <c r="E9" s="209" t="s">
        <v>34</v>
      </c>
      <c r="F9" s="210"/>
      <c r="G9" s="210">
        <v>0</v>
      </c>
      <c r="H9" s="313">
        <f>INDEX(Personnel[],MATCH(E9,Paygrade,0),2)</f>
        <v>58</v>
      </c>
      <c r="I9" s="212">
        <f t="shared" si="0"/>
        <v>0</v>
      </c>
    </row>
    <row r="10" spans="1:10" s="190" customFormat="1" ht="11.25" x14ac:dyDescent="0.2">
      <c r="A10" s="309" t="s">
        <v>409</v>
      </c>
      <c r="B10" s="207"/>
      <c r="C10" s="310"/>
      <c r="D10" s="208" t="s">
        <v>258</v>
      </c>
      <c r="E10" s="209" t="s">
        <v>36</v>
      </c>
      <c r="F10" s="210"/>
      <c r="G10" s="210">
        <v>0</v>
      </c>
      <c r="H10" s="313">
        <f>INDEX(Personnel[],MATCH(E10,Paygrade,0),2)</f>
        <v>72</v>
      </c>
      <c r="I10" s="212">
        <f t="shared" si="0"/>
        <v>0</v>
      </c>
    </row>
    <row r="11" spans="1:10" s="190" customFormat="1" ht="11.25" x14ac:dyDescent="0.2">
      <c r="A11" s="309" t="s">
        <v>409</v>
      </c>
      <c r="B11" s="207"/>
      <c r="C11" s="310"/>
      <c r="D11" s="208" t="s">
        <v>258</v>
      </c>
      <c r="E11" s="209" t="s">
        <v>38</v>
      </c>
      <c r="F11" s="210"/>
      <c r="G11" s="210">
        <v>0</v>
      </c>
      <c r="H11" s="313">
        <f>INDEX(Personnel[],MATCH(E11,Paygrade,0),2)</f>
        <v>87</v>
      </c>
      <c r="I11" s="212">
        <f t="shared" si="0"/>
        <v>0</v>
      </c>
    </row>
    <row r="12" spans="1:10" s="190" customFormat="1" ht="11.25" x14ac:dyDescent="0.2">
      <c r="A12" s="309" t="s">
        <v>409</v>
      </c>
      <c r="B12" s="207"/>
      <c r="C12" s="310"/>
      <c r="D12" s="208" t="s">
        <v>258</v>
      </c>
      <c r="E12" s="209" t="s">
        <v>40</v>
      </c>
      <c r="F12" s="210"/>
      <c r="G12" s="210">
        <v>0</v>
      </c>
      <c r="H12" s="313">
        <f>INDEX(Personnel[],MATCH(E12,Paygrade,0),2)</f>
        <v>100</v>
      </c>
      <c r="I12" s="212">
        <f t="shared" si="0"/>
        <v>0</v>
      </c>
    </row>
    <row r="13" spans="1:10" s="190" customFormat="1" ht="11.25" x14ac:dyDescent="0.2">
      <c r="A13" s="309" t="s">
        <v>409</v>
      </c>
      <c r="B13" s="207"/>
      <c r="C13" s="310"/>
      <c r="D13" s="208" t="s">
        <v>258</v>
      </c>
      <c r="E13" s="209" t="s">
        <v>41</v>
      </c>
      <c r="F13" s="210"/>
      <c r="G13" s="210">
        <v>0</v>
      </c>
      <c r="H13" s="313">
        <f>INDEX(Personnel[],MATCH(E13,Paygrade,0),2)</f>
        <v>112</v>
      </c>
      <c r="I13" s="212">
        <f t="shared" si="0"/>
        <v>0</v>
      </c>
    </row>
    <row r="14" spans="1:10" s="190" customFormat="1" ht="11.25" x14ac:dyDescent="0.2">
      <c r="A14" s="309" t="s">
        <v>409</v>
      </c>
      <c r="B14" s="207"/>
      <c r="C14" s="310"/>
      <c r="D14" s="208" t="s">
        <v>258</v>
      </c>
      <c r="E14" s="209" t="s">
        <v>42</v>
      </c>
      <c r="F14" s="210"/>
      <c r="G14" s="210">
        <v>0</v>
      </c>
      <c r="H14" s="313">
        <f>INDEX(Personnel[],MATCH(E14,Paygrade,0),2)</f>
        <v>123</v>
      </c>
      <c r="I14" s="212">
        <f t="shared" si="0"/>
        <v>0</v>
      </c>
    </row>
    <row r="15" spans="1:10" s="190" customFormat="1" ht="11.25" x14ac:dyDescent="0.2">
      <c r="A15" s="309" t="s">
        <v>409</v>
      </c>
      <c r="B15" s="207"/>
      <c r="C15" s="310"/>
      <c r="D15" s="208" t="s">
        <v>258</v>
      </c>
      <c r="E15" s="209" t="s">
        <v>43</v>
      </c>
      <c r="F15" s="210"/>
      <c r="G15" s="210">
        <v>0</v>
      </c>
      <c r="H15" s="313">
        <f>INDEX(Personnel[],MATCH(E15,Paygrade,0),2)</f>
        <v>141</v>
      </c>
      <c r="I15" s="212">
        <f t="shared" si="0"/>
        <v>0</v>
      </c>
    </row>
    <row r="16" spans="1:10" s="190" customFormat="1" ht="11.25" x14ac:dyDescent="0.2">
      <c r="A16" s="309" t="s">
        <v>409</v>
      </c>
      <c r="B16" s="207"/>
      <c r="C16" s="310"/>
      <c r="D16" s="208" t="s">
        <v>258</v>
      </c>
      <c r="E16" s="209" t="s">
        <v>44</v>
      </c>
      <c r="F16" s="210"/>
      <c r="G16" s="210">
        <v>0</v>
      </c>
      <c r="H16" s="313">
        <f>INDEX(Personnel[],MATCH(E16,Paygrade,0),2)</f>
        <v>172</v>
      </c>
      <c r="I16" s="212">
        <f t="shared" si="0"/>
        <v>0</v>
      </c>
    </row>
    <row r="17" spans="1:9" s="190" customFormat="1" ht="11.25" x14ac:dyDescent="0.2">
      <c r="A17" s="309" t="s">
        <v>409</v>
      </c>
      <c r="B17" s="207"/>
      <c r="C17" s="310"/>
      <c r="D17" s="208" t="s">
        <v>258</v>
      </c>
      <c r="E17" s="209" t="s">
        <v>9</v>
      </c>
      <c r="F17" s="210"/>
      <c r="G17" s="210">
        <v>0</v>
      </c>
      <c r="H17" s="313">
        <f>INDEX(Personnel[],MATCH(E17,Paygrade,0),2)</f>
        <v>91</v>
      </c>
      <c r="I17" s="212">
        <f t="shared" si="0"/>
        <v>0</v>
      </c>
    </row>
    <row r="18" spans="1:9" s="190" customFormat="1" ht="11.25" x14ac:dyDescent="0.2">
      <c r="A18" s="309" t="s">
        <v>409</v>
      </c>
      <c r="B18" s="207"/>
      <c r="C18" s="310"/>
      <c r="D18" s="208" t="s">
        <v>258</v>
      </c>
      <c r="E18" s="209" t="s">
        <v>10</v>
      </c>
      <c r="F18" s="210"/>
      <c r="G18" s="210">
        <v>0</v>
      </c>
      <c r="H18" s="313">
        <f>INDEX(Personnel[],MATCH(E18,Paygrade,0),2)</f>
        <v>110</v>
      </c>
      <c r="I18" s="212">
        <f t="shared" si="0"/>
        <v>0</v>
      </c>
    </row>
    <row r="19" spans="1:9" s="190" customFormat="1" ht="11.25" x14ac:dyDescent="0.2">
      <c r="A19" s="309" t="s">
        <v>409</v>
      </c>
      <c r="B19" s="207"/>
      <c r="C19" s="310"/>
      <c r="D19" s="208" t="s">
        <v>258</v>
      </c>
      <c r="E19" s="209" t="s">
        <v>12</v>
      </c>
      <c r="F19" s="210"/>
      <c r="G19" s="210">
        <v>0</v>
      </c>
      <c r="H19" s="313">
        <f>INDEX(Personnel[],MATCH(E19,Paygrade,0),2)</f>
        <v>135</v>
      </c>
      <c r="I19" s="212">
        <f t="shared" si="0"/>
        <v>0</v>
      </c>
    </row>
    <row r="20" spans="1:9" s="190" customFormat="1" ht="11.25" x14ac:dyDescent="0.2">
      <c r="A20" s="309" t="s">
        <v>409</v>
      </c>
      <c r="B20" s="207"/>
      <c r="C20" s="310"/>
      <c r="D20" s="208" t="s">
        <v>258</v>
      </c>
      <c r="E20" s="209" t="s">
        <v>14</v>
      </c>
      <c r="F20" s="210"/>
      <c r="G20" s="210">
        <v>0</v>
      </c>
      <c r="H20" s="313">
        <f>INDEX(Personnel[],MATCH(E20,Paygrade,0),2)</f>
        <v>161</v>
      </c>
      <c r="I20" s="212">
        <f t="shared" si="0"/>
        <v>0</v>
      </c>
    </row>
    <row r="21" spans="1:9" s="190" customFormat="1" ht="11.25" x14ac:dyDescent="0.2">
      <c r="A21" s="309" t="s">
        <v>409</v>
      </c>
      <c r="B21" s="207"/>
      <c r="C21" s="310"/>
      <c r="D21" s="208" t="s">
        <v>258</v>
      </c>
      <c r="E21" s="209" t="s">
        <v>15</v>
      </c>
      <c r="F21" s="210"/>
      <c r="G21" s="210">
        <v>0</v>
      </c>
      <c r="H21" s="313">
        <f>INDEX(Personnel[],MATCH(E21,Paygrade,0),2)</f>
        <v>179</v>
      </c>
      <c r="I21" s="212">
        <f t="shared" si="0"/>
        <v>0</v>
      </c>
    </row>
    <row r="22" spans="1:9" s="190" customFormat="1" ht="11.25" x14ac:dyDescent="0.2">
      <c r="A22" s="309" t="s">
        <v>409</v>
      </c>
      <c r="B22" s="207"/>
      <c r="C22" s="310"/>
      <c r="D22" s="208" t="s">
        <v>258</v>
      </c>
      <c r="E22" s="209" t="s">
        <v>16</v>
      </c>
      <c r="F22" s="210"/>
      <c r="G22" s="210">
        <v>0</v>
      </c>
      <c r="H22" s="313">
        <f>INDEX(Personnel[],MATCH(E22,Paygrade,0),2)</f>
        <v>208</v>
      </c>
      <c r="I22" s="212">
        <f t="shared" si="0"/>
        <v>0</v>
      </c>
    </row>
    <row r="23" spans="1:9" s="190" customFormat="1" ht="11.25" x14ac:dyDescent="0.2">
      <c r="A23" s="309" t="s">
        <v>409</v>
      </c>
      <c r="B23" s="207"/>
      <c r="C23" s="310"/>
      <c r="D23" s="208" t="s">
        <v>258</v>
      </c>
      <c r="E23" s="209" t="s">
        <v>17</v>
      </c>
      <c r="F23" s="210"/>
      <c r="G23" s="210">
        <v>0</v>
      </c>
      <c r="H23" s="313">
        <f>INDEX(Personnel[],MATCH(E23,Paygrade,0),2)</f>
        <v>221</v>
      </c>
      <c r="I23" s="212">
        <f t="shared" si="0"/>
        <v>0</v>
      </c>
    </row>
    <row r="24" spans="1:9" s="190" customFormat="1" ht="11.25" x14ac:dyDescent="0.2">
      <c r="A24" s="309" t="s">
        <v>409</v>
      </c>
      <c r="B24" s="207"/>
      <c r="C24" s="310"/>
      <c r="D24" s="208" t="s">
        <v>258</v>
      </c>
      <c r="E24" s="209" t="s">
        <v>18</v>
      </c>
      <c r="F24" s="210"/>
      <c r="G24" s="210">
        <v>0</v>
      </c>
      <c r="H24" s="313">
        <f>INDEX(Personnel[],MATCH(E24,Paygrade,0),2)</f>
        <v>242</v>
      </c>
      <c r="I24" s="212">
        <f t="shared" si="0"/>
        <v>0</v>
      </c>
    </row>
    <row r="25" spans="1:9" s="190" customFormat="1" ht="11.25" x14ac:dyDescent="0.2">
      <c r="A25" s="309" t="s">
        <v>409</v>
      </c>
      <c r="B25" s="207"/>
      <c r="C25" s="310"/>
      <c r="D25" s="208" t="s">
        <v>258</v>
      </c>
      <c r="E25" s="209" t="s">
        <v>19</v>
      </c>
      <c r="F25" s="210"/>
      <c r="G25" s="210">
        <v>0</v>
      </c>
      <c r="H25" s="313">
        <f>INDEX(Personnel[],MATCH(E25,Paygrade,0),2)</f>
        <v>265</v>
      </c>
      <c r="I25" s="212">
        <f t="shared" si="0"/>
        <v>0</v>
      </c>
    </row>
    <row r="26" spans="1:9" s="190" customFormat="1" ht="11.25" x14ac:dyDescent="0.2">
      <c r="A26" s="309" t="s">
        <v>409</v>
      </c>
      <c r="B26" s="207"/>
      <c r="C26" s="310"/>
      <c r="D26" s="208" t="s">
        <v>258</v>
      </c>
      <c r="E26" s="209" t="s">
        <v>21</v>
      </c>
      <c r="F26" s="210"/>
      <c r="G26" s="210">
        <v>0</v>
      </c>
      <c r="H26" s="313">
        <f>INDEX(Personnel[],MATCH(E26,Paygrade,0),2)</f>
        <v>263</v>
      </c>
      <c r="I26" s="212">
        <f t="shared" si="0"/>
        <v>0</v>
      </c>
    </row>
    <row r="27" spans="1:9" s="190" customFormat="1" ht="11.25" x14ac:dyDescent="0.2">
      <c r="A27" s="309" t="s">
        <v>409</v>
      </c>
      <c r="B27" s="207"/>
      <c r="C27" s="310"/>
      <c r="D27" s="208" t="s">
        <v>258</v>
      </c>
      <c r="E27" s="209" t="s">
        <v>29</v>
      </c>
      <c r="F27" s="210"/>
      <c r="G27" s="210">
        <v>0</v>
      </c>
      <c r="H27" s="313">
        <f>INDEX(Personnel[],MATCH(E27,Paygrade,0),2)</f>
        <v>122</v>
      </c>
      <c r="I27" s="212">
        <f t="shared" si="0"/>
        <v>0</v>
      </c>
    </row>
    <row r="28" spans="1:9" s="190" customFormat="1" ht="11.25" x14ac:dyDescent="0.2">
      <c r="A28" s="309" t="s">
        <v>409</v>
      </c>
      <c r="B28" s="207"/>
      <c r="C28" s="310"/>
      <c r="D28" s="208" t="s">
        <v>258</v>
      </c>
      <c r="E28" s="209" t="s">
        <v>27</v>
      </c>
      <c r="F28" s="210"/>
      <c r="G28" s="210">
        <v>0</v>
      </c>
      <c r="H28" s="313">
        <f>INDEX(Personnel[],MATCH(E28,Paygrade,0),2)</f>
        <v>136</v>
      </c>
      <c r="I28" s="212">
        <f t="shared" si="0"/>
        <v>0</v>
      </c>
    </row>
    <row r="29" spans="1:9" s="190" customFormat="1" ht="11.25" x14ac:dyDescent="0.2">
      <c r="A29" s="309" t="s">
        <v>409</v>
      </c>
      <c r="B29" s="207"/>
      <c r="C29" s="310"/>
      <c r="D29" s="208" t="s">
        <v>258</v>
      </c>
      <c r="E29" s="209" t="s">
        <v>25</v>
      </c>
      <c r="F29" s="210"/>
      <c r="G29" s="210">
        <v>0</v>
      </c>
      <c r="H29" s="313">
        <f>INDEX(Personnel[],MATCH(E29,Paygrade,0),2)</f>
        <v>154</v>
      </c>
      <c r="I29" s="212">
        <f t="shared" si="0"/>
        <v>0</v>
      </c>
    </row>
    <row r="30" spans="1:9" s="190" customFormat="1" ht="11.25" x14ac:dyDescent="0.2">
      <c r="A30" s="309" t="s">
        <v>409</v>
      </c>
      <c r="B30" s="207"/>
      <c r="C30" s="310"/>
      <c r="D30" s="208" t="s">
        <v>258</v>
      </c>
      <c r="E30" s="209" t="s">
        <v>45</v>
      </c>
      <c r="F30" s="210"/>
      <c r="G30" s="210">
        <v>0</v>
      </c>
      <c r="H30" s="313">
        <f>INDEX(Personnel[],MATCH(E30,Paygrade,0),2)</f>
        <v>35</v>
      </c>
      <c r="I30" s="212">
        <f t="shared" si="0"/>
        <v>0</v>
      </c>
    </row>
    <row r="31" spans="1:9" s="190" customFormat="1" ht="11.25" x14ac:dyDescent="0.2">
      <c r="A31" s="309" t="s">
        <v>409</v>
      </c>
      <c r="B31" s="207"/>
      <c r="C31" s="310"/>
      <c r="D31" s="208" t="s">
        <v>258</v>
      </c>
      <c r="E31" s="209" t="s">
        <v>46</v>
      </c>
      <c r="F31" s="210"/>
      <c r="G31" s="210">
        <v>0</v>
      </c>
      <c r="H31" s="313">
        <f>INDEX(Personnel[],MATCH(E31,Paygrade,0),2)</f>
        <v>38</v>
      </c>
      <c r="I31" s="212">
        <f t="shared" si="0"/>
        <v>0</v>
      </c>
    </row>
    <row r="32" spans="1:9" s="190" customFormat="1" ht="11.25" x14ac:dyDescent="0.2">
      <c r="A32" s="309" t="s">
        <v>409</v>
      </c>
      <c r="B32" s="207"/>
      <c r="C32" s="310"/>
      <c r="D32" s="208" t="s">
        <v>258</v>
      </c>
      <c r="E32" s="209" t="s">
        <v>47</v>
      </c>
      <c r="F32" s="210"/>
      <c r="G32" s="210">
        <v>0</v>
      </c>
      <c r="H32" s="313">
        <f>INDEX(Personnel[],MATCH(E32,Paygrade,0),2)</f>
        <v>44</v>
      </c>
      <c r="I32" s="212">
        <f t="shared" si="0"/>
        <v>0</v>
      </c>
    </row>
    <row r="33" spans="1:18" s="190" customFormat="1" ht="11.25" x14ac:dyDescent="0.2">
      <c r="A33" s="309" t="s">
        <v>409</v>
      </c>
      <c r="B33" s="207"/>
      <c r="C33" s="310"/>
      <c r="D33" s="208" t="s">
        <v>258</v>
      </c>
      <c r="E33" s="209" t="s">
        <v>48</v>
      </c>
      <c r="F33" s="210"/>
      <c r="G33" s="210">
        <v>0</v>
      </c>
      <c r="H33" s="313">
        <f>INDEX(Personnel[],MATCH(E33,Paygrade,0),2)</f>
        <v>47</v>
      </c>
      <c r="I33" s="212">
        <f t="shared" si="0"/>
        <v>0</v>
      </c>
    </row>
    <row r="34" spans="1:18" s="190" customFormat="1" ht="11.25" x14ac:dyDescent="0.2">
      <c r="A34" s="309" t="s">
        <v>409</v>
      </c>
      <c r="B34" s="207"/>
      <c r="C34" s="310"/>
      <c r="D34" s="208" t="s">
        <v>258</v>
      </c>
      <c r="E34" s="209" t="s">
        <v>49</v>
      </c>
      <c r="F34" s="210"/>
      <c r="G34" s="210">
        <v>0</v>
      </c>
      <c r="H34" s="313">
        <f>INDEX(Personnel[],MATCH(E34,Paygrade,0),2)</f>
        <v>53</v>
      </c>
      <c r="I34" s="212">
        <f t="shared" si="0"/>
        <v>0</v>
      </c>
    </row>
    <row r="35" spans="1:18" s="190" customFormat="1" ht="11.25" x14ac:dyDescent="0.2">
      <c r="A35" s="309" t="s">
        <v>409</v>
      </c>
      <c r="B35" s="207"/>
      <c r="C35" s="310"/>
      <c r="D35" s="208" t="s">
        <v>258</v>
      </c>
      <c r="E35" s="209" t="s">
        <v>50</v>
      </c>
      <c r="F35" s="210"/>
      <c r="G35" s="210">
        <v>0</v>
      </c>
      <c r="H35" s="313">
        <f>INDEX(Personnel[],MATCH(E35,Paygrade,0),2)</f>
        <v>61</v>
      </c>
      <c r="I35" s="212">
        <f t="shared" si="0"/>
        <v>0</v>
      </c>
    </row>
    <row r="36" spans="1:18" s="190" customFormat="1" ht="11.25" x14ac:dyDescent="0.2">
      <c r="A36" s="309" t="s">
        <v>409</v>
      </c>
      <c r="B36" s="207"/>
      <c r="C36" s="310"/>
      <c r="D36" s="208" t="s">
        <v>258</v>
      </c>
      <c r="E36" s="209" t="s">
        <v>51</v>
      </c>
      <c r="F36" s="210"/>
      <c r="G36" s="210">
        <v>0</v>
      </c>
      <c r="H36" s="313">
        <f>INDEX(Personnel[],MATCH(E36,Paygrade,0),2)</f>
        <v>62</v>
      </c>
      <c r="I36" s="212">
        <f t="shared" si="0"/>
        <v>0</v>
      </c>
    </row>
    <row r="37" spans="1:18" s="190" customFormat="1" ht="12" thickBot="1" x14ac:dyDescent="0.25">
      <c r="A37" s="213"/>
      <c r="B37" s="214"/>
      <c r="C37" s="214"/>
      <c r="D37" s="215"/>
      <c r="E37" s="216"/>
      <c r="F37" s="216"/>
      <c r="G37" s="217"/>
      <c r="H37" s="218"/>
      <c r="I37" s="219"/>
    </row>
    <row r="38" spans="1:18" s="190" customFormat="1" ht="12" thickBot="1" x14ac:dyDescent="0.25">
      <c r="A38" s="220"/>
      <c r="B38" s="220"/>
      <c r="C38" s="221" t="s">
        <v>194</v>
      </c>
      <c r="D38" s="222"/>
      <c r="E38" s="222"/>
      <c r="F38" s="222"/>
      <c r="G38" s="223"/>
      <c r="H38" s="224"/>
      <c r="I38" s="225">
        <f>SUM(I7:I36)</f>
        <v>0</v>
      </c>
    </row>
    <row r="39" spans="1:18" s="190" customFormat="1" ht="12" thickBot="1" x14ac:dyDescent="0.25">
      <c r="A39" s="220"/>
      <c r="B39" s="220"/>
      <c r="C39" s="226"/>
      <c r="D39" s="226"/>
      <c r="E39" s="226"/>
      <c r="F39" s="226"/>
      <c r="G39" s="227"/>
      <c r="I39" s="227"/>
    </row>
    <row r="40" spans="1:18" s="190" customFormat="1" ht="11.25" x14ac:dyDescent="0.2">
      <c r="A40" s="185" t="s">
        <v>211</v>
      </c>
      <c r="B40" s="187" t="s">
        <v>303</v>
      </c>
      <c r="C40" s="187" t="s">
        <v>241</v>
      </c>
      <c r="D40" s="187" t="s">
        <v>239</v>
      </c>
      <c r="E40" s="187" t="s">
        <v>240</v>
      </c>
      <c r="F40" s="187" t="s">
        <v>320</v>
      </c>
      <c r="G40" s="193" t="s">
        <v>141</v>
      </c>
    </row>
    <row r="41" spans="1:18" s="190" customFormat="1" x14ac:dyDescent="0.2">
      <c r="A41" s="228" t="s">
        <v>244</v>
      </c>
      <c r="B41" s="229"/>
      <c r="C41" s="230">
        <v>0</v>
      </c>
      <c r="D41" s="336">
        <f>INDEX(Vehicle[],MATCH(A41,Vehicle_Type,0),3)</f>
        <v>9.84</v>
      </c>
      <c r="E41" s="230">
        <v>0</v>
      </c>
      <c r="F41" s="337">
        <f>INDEX(Vehicle[],MATCH(A41,Vehicle_Type,0),2)</f>
        <v>0.16</v>
      </c>
      <c r="G41" s="231">
        <f>C41*D41+E41*F41</f>
        <v>0</v>
      </c>
      <c r="M41"/>
      <c r="N41"/>
      <c r="O41"/>
      <c r="P41"/>
      <c r="Q41"/>
      <c r="R41"/>
    </row>
    <row r="42" spans="1:18" s="190" customFormat="1" x14ac:dyDescent="0.2">
      <c r="A42" s="228" t="s">
        <v>242</v>
      </c>
      <c r="B42" s="229"/>
      <c r="C42" s="230">
        <v>0</v>
      </c>
      <c r="D42" s="336">
        <f>INDEX(Vehicle[],MATCH(A42,Vehicle_Type,0),3)</f>
        <v>9.16</v>
      </c>
      <c r="E42" s="230">
        <v>0</v>
      </c>
      <c r="F42" s="337">
        <f>INDEX(Vehicle[],MATCH(A42,Vehicle_Type,0),2)</f>
        <v>0.13</v>
      </c>
      <c r="G42" s="231">
        <f t="shared" ref="G42:G43" si="1">C42*D42+E42*F42</f>
        <v>0</v>
      </c>
      <c r="M42"/>
      <c r="N42"/>
      <c r="O42"/>
      <c r="P42"/>
      <c r="Q42"/>
      <c r="R42"/>
    </row>
    <row r="43" spans="1:18" s="190" customFormat="1" x14ac:dyDescent="0.2">
      <c r="A43" s="228" t="s">
        <v>243</v>
      </c>
      <c r="B43" s="229"/>
      <c r="C43" s="230">
        <v>0</v>
      </c>
      <c r="D43" s="336">
        <f>INDEX(Vehicle[],MATCH(A43,Vehicle_Type,0),3)</f>
        <v>7.35</v>
      </c>
      <c r="E43" s="230">
        <v>0</v>
      </c>
      <c r="F43" s="337">
        <f>INDEX(Vehicle[],MATCH(A43,Vehicle_Type,0),2)</f>
        <v>0.12</v>
      </c>
      <c r="G43" s="231">
        <f t="shared" si="1"/>
        <v>0</v>
      </c>
      <c r="M43"/>
      <c r="N43"/>
      <c r="O43"/>
      <c r="P43"/>
      <c r="Q43"/>
      <c r="R43"/>
    </row>
    <row r="44" spans="1:18" s="190" customFormat="1" ht="13.5" thickBot="1" x14ac:dyDescent="0.25">
      <c r="C44" s="194"/>
      <c r="G44" s="232"/>
      <c r="M44"/>
      <c r="N44"/>
      <c r="O44"/>
      <c r="P44"/>
      <c r="Q44"/>
      <c r="R44"/>
    </row>
    <row r="45" spans="1:18" s="190" customFormat="1" ht="13.5" thickBot="1" x14ac:dyDescent="0.25">
      <c r="C45" s="221" t="s">
        <v>212</v>
      </c>
      <c r="D45" s="222"/>
      <c r="E45" s="222"/>
      <c r="F45" s="233"/>
      <c r="G45" s="234">
        <f>SUM(G41:G43)</f>
        <v>0</v>
      </c>
      <c r="H45" s="235"/>
      <c r="K45" s="191"/>
      <c r="L45" s="191"/>
      <c r="M45"/>
      <c r="N45"/>
      <c r="O45"/>
      <c r="P45"/>
      <c r="Q45"/>
      <c r="R45"/>
    </row>
    <row r="46" spans="1:18" s="190" customFormat="1" ht="13.5" thickBot="1" x14ac:dyDescent="0.25">
      <c r="C46" s="236"/>
      <c r="D46" s="236"/>
      <c r="E46" s="236"/>
      <c r="F46" s="236"/>
      <c r="G46" s="237"/>
      <c r="H46" s="238"/>
      <c r="L46" s="191"/>
      <c r="M46"/>
      <c r="N46"/>
      <c r="O46"/>
      <c r="P46"/>
      <c r="Q46"/>
      <c r="R46"/>
    </row>
    <row r="47" spans="1:18" s="190" customFormat="1" x14ac:dyDescent="0.2">
      <c r="A47" s="185" t="s">
        <v>200</v>
      </c>
      <c r="B47" s="187"/>
      <c r="C47" s="92" t="s">
        <v>201</v>
      </c>
      <c r="D47" s="187" t="s">
        <v>238</v>
      </c>
      <c r="E47" s="187" t="s">
        <v>233</v>
      </c>
      <c r="F47" s="187" t="s">
        <v>234</v>
      </c>
      <c r="G47" s="188" t="s">
        <v>141</v>
      </c>
      <c r="H47" s="189" t="s">
        <v>305</v>
      </c>
      <c r="I47" s="192"/>
      <c r="L47" s="191"/>
      <c r="M47"/>
      <c r="N47"/>
      <c r="O47"/>
      <c r="P47"/>
      <c r="Q47"/>
      <c r="R47"/>
    </row>
    <row r="48" spans="1:18" s="190" customFormat="1" x14ac:dyDescent="0.2">
      <c r="A48" s="239" t="s">
        <v>364</v>
      </c>
      <c r="B48" s="240"/>
      <c r="C48" s="89"/>
      <c r="D48" s="241" t="s">
        <v>8</v>
      </c>
      <c r="E48" s="210">
        <v>0</v>
      </c>
      <c r="F48" s="211">
        <f>INDEX(ADMIN!$A$7:$C$13,MATCH(A48,Air_Type,0),2)</f>
        <v>21111</v>
      </c>
      <c r="G48" s="242">
        <f>E48*F48</f>
        <v>0</v>
      </c>
      <c r="H48" s="243"/>
      <c r="I48" s="244"/>
      <c r="L48" s="191"/>
      <c r="M48"/>
      <c r="N48"/>
      <c r="O48"/>
      <c r="P48"/>
      <c r="Q48"/>
      <c r="R48"/>
    </row>
    <row r="49" spans="1:18" s="190" customFormat="1" x14ac:dyDescent="0.2">
      <c r="A49" s="239" t="s">
        <v>386</v>
      </c>
      <c r="B49" s="245"/>
      <c r="C49" s="89"/>
      <c r="D49" s="246" t="s">
        <v>8</v>
      </c>
      <c r="E49" s="210">
        <v>0</v>
      </c>
      <c r="F49" s="211">
        <f>INDEX(ADMIN!$A$7:$C$13,MATCH(A49,Air_Type,0),2)</f>
        <v>20921</v>
      </c>
      <c r="G49" s="247">
        <f>E49*F49</f>
        <v>0</v>
      </c>
      <c r="H49" s="243"/>
      <c r="I49" s="244"/>
      <c r="L49" s="191"/>
      <c r="M49"/>
      <c r="N49"/>
      <c r="O49"/>
      <c r="P49"/>
      <c r="Q49"/>
      <c r="R49"/>
    </row>
    <row r="50" spans="1:18" s="190" customFormat="1" ht="13.5" thickBot="1" x14ac:dyDescent="0.25">
      <c r="B50" s="245"/>
      <c r="C50" s="194"/>
      <c r="D50" s="248"/>
      <c r="G50" s="232"/>
      <c r="L50" s="191"/>
      <c r="M50"/>
      <c r="N50"/>
      <c r="O50"/>
      <c r="P50"/>
      <c r="Q50"/>
      <c r="R50"/>
    </row>
    <row r="51" spans="1:18" s="190" customFormat="1" ht="13.5" thickBot="1" x14ac:dyDescent="0.25">
      <c r="C51" s="221" t="s">
        <v>202</v>
      </c>
      <c r="D51" s="222"/>
      <c r="E51" s="222"/>
      <c r="F51" s="222"/>
      <c r="G51" s="234">
        <f>SUM(G48:G49)</f>
        <v>0</v>
      </c>
      <c r="H51" s="249"/>
      <c r="L51" s="191"/>
      <c r="M51"/>
      <c r="N51"/>
      <c r="O51"/>
      <c r="P51"/>
      <c r="Q51"/>
      <c r="R51"/>
    </row>
    <row r="52" spans="1:18" s="190" customFormat="1" ht="13.5" thickBot="1" x14ac:dyDescent="0.25">
      <c r="L52" s="191"/>
      <c r="M52"/>
      <c r="N52"/>
      <c r="O52"/>
      <c r="P52"/>
      <c r="Q52"/>
      <c r="R52"/>
    </row>
    <row r="53" spans="1:18" s="190" customFormat="1" x14ac:dyDescent="0.2">
      <c r="A53" s="185" t="s">
        <v>195</v>
      </c>
      <c r="B53" s="186"/>
      <c r="C53" s="88" t="s">
        <v>196</v>
      </c>
      <c r="D53" s="187" t="s">
        <v>238</v>
      </c>
      <c r="E53" s="187" t="s">
        <v>233</v>
      </c>
      <c r="F53" s="187" t="s">
        <v>234</v>
      </c>
      <c r="G53" s="188" t="s">
        <v>141</v>
      </c>
      <c r="H53" s="189" t="s">
        <v>305</v>
      </c>
      <c r="L53" s="191"/>
      <c r="M53" s="191"/>
      <c r="N53" s="191"/>
      <c r="O53" s="191"/>
      <c r="P53" s="191"/>
    </row>
    <row r="54" spans="1:18" s="190" customFormat="1" x14ac:dyDescent="0.2">
      <c r="A54" s="239" t="s">
        <v>362</v>
      </c>
      <c r="B54" s="240"/>
      <c r="C54" s="90"/>
      <c r="D54" s="241" t="str">
        <f>INDEX(Boats[],MATCH(A54,Boat_Type,0),3)</f>
        <v>HOURLY</v>
      </c>
      <c r="E54" s="210">
        <v>0</v>
      </c>
      <c r="F54" s="250">
        <f>INDEX(Boats[],MATCH(A54,Boat_Type,0),2)</f>
        <v>1511</v>
      </c>
      <c r="G54" s="242">
        <f>E54*F54</f>
        <v>0</v>
      </c>
      <c r="H54" s="243"/>
      <c r="L54" s="191"/>
      <c r="M54" s="191"/>
      <c r="N54" s="191"/>
      <c r="O54" s="191"/>
      <c r="P54" s="191"/>
    </row>
    <row r="55" spans="1:18" s="190" customFormat="1" x14ac:dyDescent="0.2">
      <c r="A55" s="239" t="s">
        <v>360</v>
      </c>
      <c r="B55" s="245"/>
      <c r="C55" s="91"/>
      <c r="D55" s="241" t="str">
        <f>INDEX(Boats[],MATCH(A55,Boat_Type,0),3)</f>
        <v>HOURLY</v>
      </c>
      <c r="E55" s="251">
        <v>0</v>
      </c>
      <c r="F55" s="250">
        <f>INDEX(Boats[],MATCH(A55,Boat_Type,0),2)</f>
        <v>3429</v>
      </c>
      <c r="G55" s="242">
        <f>E55*F55</f>
        <v>0</v>
      </c>
      <c r="H55" s="252"/>
      <c r="L55" s="191"/>
      <c r="M55" s="191"/>
      <c r="N55" s="191"/>
      <c r="O55" s="191"/>
      <c r="P55" s="191"/>
    </row>
    <row r="56" spans="1:18" s="190" customFormat="1" ht="13.5" thickBot="1" x14ac:dyDescent="0.25">
      <c r="A56" s="245"/>
      <c r="B56" s="245"/>
      <c r="C56" s="253"/>
      <c r="D56" s="248"/>
      <c r="E56" s="248"/>
      <c r="G56" s="254"/>
      <c r="H56" s="255"/>
      <c r="L56" s="191"/>
      <c r="M56" s="191"/>
      <c r="N56" s="191"/>
      <c r="O56" s="191"/>
      <c r="P56" s="191"/>
    </row>
    <row r="57" spans="1:18" s="190" customFormat="1" ht="12" thickBot="1" x14ac:dyDescent="0.25">
      <c r="C57" s="221" t="s">
        <v>197</v>
      </c>
      <c r="D57" s="222"/>
      <c r="E57" s="222"/>
      <c r="F57" s="222"/>
      <c r="G57" s="234">
        <f>SUM(G54:G55)</f>
        <v>0</v>
      </c>
    </row>
    <row r="58" spans="1:18" s="190" customFormat="1" ht="12" thickBot="1" x14ac:dyDescent="0.25">
      <c r="G58" s="256"/>
    </row>
    <row r="59" spans="1:18" s="190" customFormat="1" ht="11.25" x14ac:dyDescent="0.2">
      <c r="A59" s="185" t="s">
        <v>198</v>
      </c>
      <c r="B59" s="187"/>
      <c r="C59" s="92" t="s">
        <v>304</v>
      </c>
      <c r="D59" s="187" t="s">
        <v>238</v>
      </c>
      <c r="E59" s="187" t="s">
        <v>233</v>
      </c>
      <c r="F59" s="187" t="s">
        <v>234</v>
      </c>
      <c r="G59" s="188" t="s">
        <v>141</v>
      </c>
      <c r="H59" s="189" t="s">
        <v>305</v>
      </c>
    </row>
    <row r="60" spans="1:18" s="190" customFormat="1" ht="11.25" x14ac:dyDescent="0.2">
      <c r="A60" s="239" t="s">
        <v>336</v>
      </c>
      <c r="B60" s="240"/>
      <c r="C60" s="90"/>
      <c r="D60" s="241" t="str">
        <f>INDEX(Cutters[],MATCH(A60,Cutter_Type,0),3)</f>
        <v>HOURLY</v>
      </c>
      <c r="E60" s="210">
        <v>0</v>
      </c>
      <c r="F60" s="250">
        <f>INDEX(Cutters[],MATCH(A60,Cutter_Type,0),2)</f>
        <v>32876</v>
      </c>
      <c r="G60" s="242">
        <f>E60*F60</f>
        <v>0</v>
      </c>
      <c r="H60" s="243"/>
    </row>
    <row r="61" spans="1:18" s="190" customFormat="1" ht="11.25" x14ac:dyDescent="0.2">
      <c r="A61" s="239" t="s">
        <v>347</v>
      </c>
      <c r="B61" s="240"/>
      <c r="C61" s="91"/>
      <c r="D61" s="241" t="str">
        <f>INDEX(Cutters[],MATCH(A61,Cutter_Type,0),3)</f>
        <v>HOURLY</v>
      </c>
      <c r="E61" s="210">
        <v>0</v>
      </c>
      <c r="F61" s="250">
        <f>INDEX(Cutters[],MATCH(A61,Cutter_Type,0),2)</f>
        <v>7787</v>
      </c>
      <c r="G61" s="242">
        <f>E61*F61</f>
        <v>0</v>
      </c>
      <c r="H61" s="252"/>
    </row>
    <row r="62" spans="1:18" s="190" customFormat="1" ht="12" thickBot="1" x14ac:dyDescent="0.25">
      <c r="A62" s="245"/>
      <c r="C62" s="253"/>
      <c r="G62" s="254"/>
      <c r="H62" s="245"/>
    </row>
    <row r="63" spans="1:18" s="190" customFormat="1" ht="12" thickBot="1" x14ac:dyDescent="0.25">
      <c r="C63" s="221" t="s">
        <v>199</v>
      </c>
      <c r="D63" s="222"/>
      <c r="E63" s="222"/>
      <c r="F63" s="222"/>
      <c r="G63" s="234">
        <f>SUM(G60:G61)</f>
        <v>0</v>
      </c>
    </row>
    <row r="64" spans="1:18" s="190" customFormat="1" ht="12" thickBot="1" x14ac:dyDescent="0.25">
      <c r="F64" s="320"/>
    </row>
    <row r="65" spans="1:9" s="190" customFormat="1" ht="11.25" x14ac:dyDescent="0.2">
      <c r="A65" s="185" t="s">
        <v>203</v>
      </c>
      <c r="B65" s="186"/>
      <c r="C65" s="186"/>
      <c r="D65" s="187" t="s">
        <v>238</v>
      </c>
      <c r="E65" s="187" t="s">
        <v>233</v>
      </c>
      <c r="F65" s="319" t="s">
        <v>234</v>
      </c>
      <c r="G65" s="193" t="s">
        <v>141</v>
      </c>
      <c r="H65" s="194"/>
      <c r="I65" s="192"/>
    </row>
    <row r="66" spans="1:9" s="190" customFormat="1" ht="11.25" x14ac:dyDescent="0.2">
      <c r="A66" s="239" t="s">
        <v>115</v>
      </c>
      <c r="B66" s="240"/>
      <c r="C66" s="240"/>
      <c r="D66" s="241" t="str">
        <f>INDEX(Equipment[],MATCH(A66,Equip_List,0),3)</f>
        <v>HOURLY</v>
      </c>
      <c r="E66" s="210">
        <v>0</v>
      </c>
      <c r="F66" s="250">
        <f>INDEX(Equipment[],MATCH(A66,Equip_List,0),2)</f>
        <v>15</v>
      </c>
      <c r="G66" s="231">
        <f>E66*F66</f>
        <v>0</v>
      </c>
      <c r="H66" s="217"/>
      <c r="I66" s="244"/>
    </row>
    <row r="67" spans="1:9" s="190" customFormat="1" ht="11.25" x14ac:dyDescent="0.2">
      <c r="A67" s="239" t="s">
        <v>105</v>
      </c>
      <c r="B67" s="240"/>
      <c r="C67" s="240"/>
      <c r="D67" s="241" t="str">
        <f>INDEX(Equipment[],MATCH(A67,Equip_List,0),3)</f>
        <v>HOURLY</v>
      </c>
      <c r="E67" s="210">
        <v>0</v>
      </c>
      <c r="F67" s="250">
        <f>INDEX(Equipment[],MATCH(A67,Equip_List,0),2)</f>
        <v>13</v>
      </c>
      <c r="G67" s="231">
        <f>E67*F67</f>
        <v>0</v>
      </c>
      <c r="H67" s="217"/>
      <c r="I67" s="244"/>
    </row>
    <row r="68" spans="1:9" s="190" customFormat="1" ht="11.25" x14ac:dyDescent="0.2">
      <c r="A68" s="239" t="s">
        <v>80</v>
      </c>
      <c r="B68" s="240"/>
      <c r="C68" s="245"/>
      <c r="D68" s="241" t="str">
        <f>INDEX(Equipment[],MATCH(A68,Equip_List,0),3)</f>
        <v>HOURLY</v>
      </c>
      <c r="E68" s="210">
        <v>0</v>
      </c>
      <c r="F68" s="250">
        <f>INDEX(Equipment[],MATCH(A68,Equip_List,0),2)</f>
        <v>296</v>
      </c>
      <c r="G68" s="231">
        <f>E68*F68</f>
        <v>0</v>
      </c>
      <c r="H68" s="217"/>
      <c r="I68" s="244"/>
    </row>
    <row r="69" spans="1:9" s="190" customFormat="1" ht="12" thickBot="1" x14ac:dyDescent="0.25">
      <c r="A69" s="245"/>
      <c r="C69" s="253"/>
      <c r="G69" s="254"/>
    </row>
    <row r="70" spans="1:9" s="190" customFormat="1" ht="12" thickBot="1" x14ac:dyDescent="0.25">
      <c r="C70" s="221" t="s">
        <v>204</v>
      </c>
      <c r="D70" s="222"/>
      <c r="E70" s="222"/>
      <c r="F70" s="222"/>
      <c r="G70" s="234">
        <f>SUM(G66:G68)</f>
        <v>0</v>
      </c>
      <c r="H70" s="249"/>
    </row>
    <row r="71" spans="1:9" s="190" customFormat="1" ht="12" thickBot="1" x14ac:dyDescent="0.25">
      <c r="C71" s="226"/>
      <c r="D71" s="226"/>
      <c r="E71" s="226"/>
      <c r="F71" s="249"/>
      <c r="G71" s="249"/>
    </row>
    <row r="72" spans="1:9" s="190" customFormat="1" ht="11.25" x14ac:dyDescent="0.2">
      <c r="A72" s="185" t="s">
        <v>205</v>
      </c>
      <c r="B72" s="186"/>
      <c r="C72" s="257" t="s">
        <v>206</v>
      </c>
      <c r="D72" s="258"/>
      <c r="E72" s="186"/>
      <c r="F72" s="187" t="s">
        <v>207</v>
      </c>
      <c r="G72" s="193" t="s">
        <v>208</v>
      </c>
    </row>
    <row r="73" spans="1:9" s="190" customFormat="1" ht="11.25" x14ac:dyDescent="0.2">
      <c r="A73" s="239" t="s">
        <v>209</v>
      </c>
      <c r="B73" s="259"/>
      <c r="C73" s="260"/>
      <c r="D73" s="261"/>
      <c r="E73" s="262"/>
      <c r="F73" s="430"/>
      <c r="G73" s="263"/>
    </row>
    <row r="74" spans="1:9" s="190" customFormat="1" ht="12" thickBot="1" x14ac:dyDescent="0.25">
      <c r="C74" s="248"/>
      <c r="G74" s="256"/>
    </row>
    <row r="75" spans="1:9" s="190" customFormat="1" ht="12" thickBot="1" x14ac:dyDescent="0.25">
      <c r="C75" s="221" t="s">
        <v>210</v>
      </c>
      <c r="D75" s="222"/>
      <c r="E75" s="222"/>
      <c r="F75" s="222"/>
      <c r="G75" s="234">
        <f>SUM(G73:G73)</f>
        <v>0</v>
      </c>
    </row>
    <row r="76" spans="1:9" s="190" customFormat="1" ht="12" thickBot="1" x14ac:dyDescent="0.25"/>
    <row r="77" spans="1:9" s="190" customFormat="1" ht="11.25" x14ac:dyDescent="0.2">
      <c r="A77" s="185" t="s">
        <v>213</v>
      </c>
      <c r="B77" s="186"/>
      <c r="C77" s="257" t="s">
        <v>214</v>
      </c>
      <c r="D77" s="258"/>
      <c r="E77" s="186"/>
      <c r="F77" s="186"/>
      <c r="G77" s="264" t="s">
        <v>215</v>
      </c>
    </row>
    <row r="78" spans="1:9" s="190" customFormat="1" ht="11.25" x14ac:dyDescent="0.2">
      <c r="A78" s="239"/>
      <c r="B78" s="240"/>
      <c r="C78" s="428"/>
      <c r="D78" s="429"/>
      <c r="E78" s="326"/>
      <c r="F78" s="259"/>
      <c r="G78" s="263"/>
    </row>
    <row r="79" spans="1:9" s="190" customFormat="1" ht="11.25" x14ac:dyDescent="0.2">
      <c r="A79" s="239"/>
      <c r="B79" s="240"/>
      <c r="C79" s="265"/>
      <c r="D79" s="261"/>
      <c r="E79" s="326"/>
      <c r="F79" s="259"/>
      <c r="G79" s="263"/>
    </row>
    <row r="80" spans="1:9" s="190" customFormat="1" ht="11.25" x14ac:dyDescent="0.2">
      <c r="A80" s="239"/>
      <c r="B80" s="240"/>
      <c r="C80" s="265"/>
      <c r="D80" s="261"/>
      <c r="E80" s="326"/>
      <c r="F80" s="259"/>
      <c r="G80" s="263"/>
    </row>
    <row r="81" spans="1:7" s="190" customFormat="1" ht="12" thickBot="1" x14ac:dyDescent="0.25">
      <c r="G81" s="256"/>
    </row>
    <row r="82" spans="1:7" s="190" customFormat="1" ht="12" thickBot="1" x14ac:dyDescent="0.25">
      <c r="C82" s="221" t="s">
        <v>216</v>
      </c>
      <c r="D82" s="222"/>
      <c r="E82" s="222"/>
      <c r="F82" s="222"/>
      <c r="G82" s="266">
        <f>SUM(G78:G80)</f>
        <v>0</v>
      </c>
    </row>
    <row r="83" spans="1:7" s="190" customFormat="1" ht="12" thickBot="1" x14ac:dyDescent="0.25">
      <c r="G83" s="244"/>
    </row>
    <row r="84" spans="1:7" s="190" customFormat="1" ht="11.25" x14ac:dyDescent="0.2">
      <c r="A84" s="185" t="s">
        <v>323</v>
      </c>
      <c r="B84" s="186"/>
      <c r="C84" s="257" t="s">
        <v>217</v>
      </c>
      <c r="D84" s="258"/>
      <c r="E84" s="257" t="s">
        <v>218</v>
      </c>
      <c r="F84" s="258"/>
      <c r="G84" s="193" t="s">
        <v>215</v>
      </c>
    </row>
    <row r="85" spans="1:7" s="190" customFormat="1" ht="11.25" x14ac:dyDescent="0.2">
      <c r="A85" s="239"/>
      <c r="B85" s="259"/>
      <c r="C85" s="426"/>
      <c r="D85" s="427"/>
      <c r="E85" s="267"/>
      <c r="F85" s="268"/>
      <c r="G85" s="263"/>
    </row>
    <row r="86" spans="1:7" s="190" customFormat="1" ht="11.25" x14ac:dyDescent="0.2">
      <c r="A86" s="239"/>
      <c r="B86" s="259"/>
      <c r="C86" s="265"/>
      <c r="D86" s="261"/>
      <c r="E86" s="267"/>
      <c r="F86" s="268"/>
      <c r="G86" s="263"/>
    </row>
    <row r="87" spans="1:7" s="190" customFormat="1" ht="11.25" x14ac:dyDescent="0.2">
      <c r="A87" s="239"/>
      <c r="B87" s="259"/>
      <c r="C87" s="265"/>
      <c r="D87" s="261"/>
      <c r="E87" s="267"/>
      <c r="F87" s="268"/>
      <c r="G87" s="263"/>
    </row>
    <row r="88" spans="1:7" s="190" customFormat="1" ht="12" thickBot="1" x14ac:dyDescent="0.25">
      <c r="G88" s="256"/>
    </row>
    <row r="89" spans="1:7" s="190" customFormat="1" ht="12" thickBot="1" x14ac:dyDescent="0.25">
      <c r="C89" s="221" t="s">
        <v>219</v>
      </c>
      <c r="D89" s="222"/>
      <c r="E89" s="222"/>
      <c r="F89" s="222"/>
      <c r="G89" s="234">
        <f>SUM(G85:G87)</f>
        <v>0</v>
      </c>
    </row>
    <row r="90" spans="1:7" s="190" customFormat="1" ht="12" thickBot="1" x14ac:dyDescent="0.25">
      <c r="B90" s="305"/>
      <c r="C90" s="226"/>
      <c r="D90" s="226"/>
      <c r="E90" s="322"/>
      <c r="F90" s="226"/>
      <c r="G90" s="249"/>
    </row>
    <row r="91" spans="1:7" s="190" customFormat="1" ht="11.25" x14ac:dyDescent="0.2">
      <c r="A91" s="424" t="s">
        <v>321</v>
      </c>
      <c r="B91" s="186"/>
      <c r="C91" s="257" t="s">
        <v>214</v>
      </c>
      <c r="D91" s="258"/>
      <c r="E91" s="321"/>
      <c r="F91" s="186"/>
      <c r="G91" s="264" t="s">
        <v>215</v>
      </c>
    </row>
    <row r="92" spans="1:7" s="190" customFormat="1" ht="11.25" x14ac:dyDescent="0.2">
      <c r="A92" s="308"/>
      <c r="B92" s="304"/>
      <c r="C92" s="428"/>
      <c r="D92" s="429"/>
      <c r="E92" s="323"/>
      <c r="F92" s="259"/>
      <c r="G92" s="263"/>
    </row>
    <row r="93" spans="1:7" s="190" customFormat="1" ht="11.25" x14ac:dyDescent="0.2">
      <c r="A93" s="307"/>
      <c r="B93" s="240"/>
      <c r="C93" s="428"/>
      <c r="D93" s="429"/>
      <c r="E93" s="323"/>
      <c r="F93" s="259"/>
      <c r="G93" s="263"/>
    </row>
    <row r="94" spans="1:7" s="190" customFormat="1" ht="11.25" x14ac:dyDescent="0.2">
      <c r="A94" s="306"/>
      <c r="B94" s="240"/>
      <c r="C94" s="428"/>
      <c r="D94" s="429"/>
      <c r="E94" s="323"/>
      <c r="F94" s="259"/>
      <c r="G94" s="263"/>
    </row>
    <row r="95" spans="1:7" s="190" customFormat="1" ht="12" thickBot="1" x14ac:dyDescent="0.25">
      <c r="A95" s="194"/>
      <c r="G95" s="256"/>
    </row>
    <row r="96" spans="1:7" s="190" customFormat="1" ht="12" thickBot="1" x14ac:dyDescent="0.25">
      <c r="A96" s="194"/>
      <c r="C96" s="221" t="s">
        <v>220</v>
      </c>
      <c r="D96" s="222"/>
      <c r="E96" s="222"/>
      <c r="F96" s="222"/>
      <c r="G96" s="266">
        <f>SUM(G92:G94)</f>
        <v>0</v>
      </c>
    </row>
    <row r="97" spans="1:17" s="190" customFormat="1" ht="12" thickBot="1" x14ac:dyDescent="0.25">
      <c r="A97" s="194"/>
      <c r="C97" s="226"/>
      <c r="D97" s="226"/>
      <c r="E97" s="226"/>
      <c r="F97" s="226"/>
      <c r="G97" s="270"/>
    </row>
    <row r="98" spans="1:17" s="190" customFormat="1" ht="11.25" x14ac:dyDescent="0.2">
      <c r="A98" s="425" t="s">
        <v>322</v>
      </c>
      <c r="B98" s="186"/>
      <c r="C98" s="257" t="s">
        <v>214</v>
      </c>
      <c r="D98" s="258"/>
      <c r="E98" s="269"/>
      <c r="F98" s="269"/>
      <c r="G98" s="264" t="s">
        <v>215</v>
      </c>
    </row>
    <row r="99" spans="1:17" s="190" customFormat="1" ht="11.25" x14ac:dyDescent="0.2">
      <c r="A99" s="239"/>
      <c r="B99" s="240"/>
      <c r="C99" s="428"/>
      <c r="D99" s="429"/>
      <c r="E99" s="326"/>
      <c r="F99" s="259"/>
      <c r="G99" s="263"/>
    </row>
    <row r="100" spans="1:17" s="190" customFormat="1" ht="11.25" x14ac:dyDescent="0.2">
      <c r="A100" s="239"/>
      <c r="B100" s="240"/>
      <c r="C100" s="428"/>
      <c r="D100" s="429"/>
      <c r="E100" s="326"/>
      <c r="F100" s="259"/>
      <c r="G100" s="263"/>
    </row>
    <row r="101" spans="1:17" s="190" customFormat="1" ht="11.25" x14ac:dyDescent="0.2">
      <c r="A101" s="239"/>
      <c r="B101" s="245"/>
      <c r="C101" s="428"/>
      <c r="D101" s="429"/>
      <c r="E101" s="326"/>
      <c r="F101" s="327"/>
      <c r="G101" s="271"/>
    </row>
    <row r="102" spans="1:17" s="190" customFormat="1" ht="12" thickBot="1" x14ac:dyDescent="0.25">
      <c r="B102" s="245"/>
      <c r="F102" s="248"/>
      <c r="G102" s="272"/>
    </row>
    <row r="103" spans="1:17" s="190" customFormat="1" ht="12" thickBot="1" x14ac:dyDescent="0.25">
      <c r="C103" s="221" t="s">
        <v>221</v>
      </c>
      <c r="D103" s="222"/>
      <c r="E103" s="222"/>
      <c r="F103" s="222"/>
      <c r="G103" s="266">
        <f>SUM(G99:G101)</f>
        <v>0</v>
      </c>
    </row>
    <row r="104" spans="1:17" s="190" customFormat="1" ht="12" thickBot="1" x14ac:dyDescent="0.25">
      <c r="G104" s="244"/>
    </row>
    <row r="105" spans="1:17" s="190" customFormat="1" ht="11.25" x14ac:dyDescent="0.2">
      <c r="A105" s="185" t="s">
        <v>222</v>
      </c>
      <c r="B105" s="273"/>
      <c r="C105" s="257" t="s">
        <v>214</v>
      </c>
      <c r="D105" s="258"/>
      <c r="E105" s="269"/>
      <c r="F105" s="269"/>
      <c r="G105" s="264" t="s">
        <v>215</v>
      </c>
    </row>
    <row r="106" spans="1:17" s="190" customFormat="1" ht="11.25" x14ac:dyDescent="0.2">
      <c r="A106" s="239"/>
      <c r="B106" s="240"/>
      <c r="C106" s="428"/>
      <c r="D106" s="429"/>
      <c r="E106" s="326"/>
      <c r="F106" s="259"/>
      <c r="G106" s="263"/>
    </row>
    <row r="107" spans="1:17" s="190" customFormat="1" ht="11.25" x14ac:dyDescent="0.2">
      <c r="A107" s="239"/>
      <c r="B107" s="240"/>
      <c r="C107" s="428"/>
      <c r="D107" s="429"/>
      <c r="E107" s="326"/>
      <c r="F107" s="259"/>
      <c r="G107" s="263"/>
    </row>
    <row r="108" spans="1:17" s="190" customFormat="1" ht="11.25" x14ac:dyDescent="0.2">
      <c r="A108" s="239"/>
      <c r="B108" s="240"/>
      <c r="C108" s="428"/>
      <c r="D108" s="429"/>
      <c r="E108" s="326"/>
      <c r="F108" s="259"/>
      <c r="G108" s="271"/>
    </row>
    <row r="109" spans="1:17" s="190" customFormat="1" ht="12" thickBot="1" x14ac:dyDescent="0.25">
      <c r="C109" s="226"/>
      <c r="D109" s="226"/>
      <c r="E109" s="226"/>
      <c r="F109" s="226"/>
      <c r="G109" s="275"/>
    </row>
    <row r="110" spans="1:17" s="190" customFormat="1" ht="13.5" thickBot="1" x14ac:dyDescent="0.25">
      <c r="C110" s="221" t="s">
        <v>223</v>
      </c>
      <c r="D110" s="222"/>
      <c r="E110" s="222"/>
      <c r="F110" s="222"/>
      <c r="G110" s="266">
        <f>SUM(G106:G108)</f>
        <v>0</v>
      </c>
      <c r="K110" s="198"/>
      <c r="L110" s="198"/>
      <c r="M110" s="198"/>
      <c r="N110" s="198"/>
      <c r="O110" s="198"/>
      <c r="P110" s="198"/>
      <c r="Q110" s="198"/>
    </row>
    <row r="111" spans="1:17" s="198" customFormat="1" ht="13.5" thickBot="1" x14ac:dyDescent="0.25">
      <c r="B111" s="276"/>
      <c r="E111" s="277"/>
      <c r="G111" s="277"/>
      <c r="K111" s="190"/>
      <c r="L111" s="190"/>
      <c r="M111" s="190"/>
      <c r="N111" s="190"/>
      <c r="O111" s="190"/>
      <c r="P111" s="190"/>
      <c r="Q111" s="190"/>
    </row>
    <row r="112" spans="1:17" s="190" customFormat="1" ht="11.25" x14ac:dyDescent="0.2">
      <c r="A112" s="185" t="s">
        <v>224</v>
      </c>
      <c r="B112" s="186"/>
      <c r="C112" s="257" t="s">
        <v>214</v>
      </c>
      <c r="D112" s="258"/>
      <c r="E112" s="269"/>
      <c r="F112" s="269"/>
      <c r="G112" s="264" t="s">
        <v>215</v>
      </c>
    </row>
    <row r="113" spans="1:17" s="190" customFormat="1" ht="11.25" x14ac:dyDescent="0.2">
      <c r="A113" s="239"/>
      <c r="B113" s="240"/>
      <c r="C113" s="428"/>
      <c r="D113" s="429"/>
      <c r="E113" s="326"/>
      <c r="F113" s="259"/>
      <c r="G113" s="263"/>
    </row>
    <row r="114" spans="1:17" s="190" customFormat="1" ht="11.25" x14ac:dyDescent="0.2">
      <c r="A114" s="239"/>
      <c r="B114" s="240"/>
      <c r="C114" s="428"/>
      <c r="D114" s="429"/>
      <c r="E114" s="326"/>
      <c r="F114" s="259"/>
      <c r="G114" s="263"/>
    </row>
    <row r="115" spans="1:17" s="190" customFormat="1" x14ac:dyDescent="0.2">
      <c r="A115" s="239"/>
      <c r="B115" s="240"/>
      <c r="C115" s="428"/>
      <c r="D115" s="429"/>
      <c r="E115" s="326"/>
      <c r="F115" s="259"/>
      <c r="G115" s="263"/>
      <c r="I115"/>
      <c r="J115"/>
      <c r="K115"/>
    </row>
    <row r="116" spans="1:17" s="190" customFormat="1" ht="13.5" thickBot="1" x14ac:dyDescent="0.25">
      <c r="D116" s="248"/>
      <c r="G116" s="256"/>
      <c r="I116"/>
      <c r="J116"/>
      <c r="K116"/>
    </row>
    <row r="117" spans="1:17" s="190" customFormat="1" ht="13.5" thickBot="1" x14ac:dyDescent="0.25">
      <c r="C117" s="221" t="s">
        <v>225</v>
      </c>
      <c r="D117" s="222"/>
      <c r="E117" s="222"/>
      <c r="F117" s="222"/>
      <c r="G117" s="266">
        <f>SUM(G113:G115)</f>
        <v>0</v>
      </c>
      <c r="I117"/>
      <c r="J117"/>
      <c r="K117"/>
    </row>
    <row r="118" spans="1:17" s="190" customFormat="1" ht="13.5" thickBot="1" x14ac:dyDescent="0.25">
      <c r="G118" s="244"/>
      <c r="I118"/>
      <c r="J118"/>
      <c r="K118"/>
    </row>
    <row r="119" spans="1:17" s="190" customFormat="1" x14ac:dyDescent="0.2">
      <c r="A119" s="185" t="s">
        <v>226</v>
      </c>
      <c r="B119" s="186"/>
      <c r="C119" s="257" t="s">
        <v>227</v>
      </c>
      <c r="D119" s="257"/>
      <c r="E119" s="328"/>
      <c r="F119" s="274"/>
      <c r="G119" s="264" t="s">
        <v>215</v>
      </c>
      <c r="I119"/>
      <c r="J119"/>
      <c r="K119"/>
    </row>
    <row r="120" spans="1:17" s="190" customFormat="1" x14ac:dyDescent="0.2">
      <c r="A120" s="239"/>
      <c r="B120" s="240"/>
      <c r="C120" s="428"/>
      <c r="D120" s="429"/>
      <c r="E120" s="325"/>
      <c r="F120" s="324"/>
      <c r="G120" s="263"/>
      <c r="I120"/>
      <c r="J120"/>
      <c r="K120"/>
    </row>
    <row r="121" spans="1:17" s="190" customFormat="1" x14ac:dyDescent="0.2">
      <c r="A121" s="239"/>
      <c r="B121" s="240"/>
      <c r="C121" s="428"/>
      <c r="D121" s="429"/>
      <c r="E121" s="325"/>
      <c r="F121" s="324"/>
      <c r="G121" s="263"/>
      <c r="I121"/>
      <c r="J121"/>
      <c r="K121"/>
    </row>
    <row r="122" spans="1:17" s="190" customFormat="1" ht="11.25" x14ac:dyDescent="0.2">
      <c r="A122" s="239"/>
      <c r="B122" s="240"/>
      <c r="C122" s="428"/>
      <c r="D122" s="429"/>
      <c r="E122" s="325"/>
      <c r="F122" s="324"/>
      <c r="G122" s="271"/>
    </row>
    <row r="123" spans="1:17" s="190" customFormat="1" ht="13.5" thickBot="1" x14ac:dyDescent="0.25">
      <c r="G123" s="272"/>
      <c r="K123" s="198"/>
      <c r="L123" s="198"/>
      <c r="M123" s="198"/>
      <c r="N123" s="198"/>
      <c r="O123" s="198"/>
      <c r="P123" s="198"/>
      <c r="Q123" s="198"/>
    </row>
    <row r="124" spans="1:17" s="198" customFormat="1" ht="13.5" thickBot="1" x14ac:dyDescent="0.25">
      <c r="A124" s="190"/>
      <c r="B124" s="190"/>
      <c r="C124" s="221" t="s">
        <v>228</v>
      </c>
      <c r="D124" s="222"/>
      <c r="E124" s="222"/>
      <c r="F124" s="222"/>
      <c r="G124" s="266">
        <f>SUM(G120:G122)</f>
        <v>0</v>
      </c>
      <c r="H124" s="278" t="s">
        <v>298</v>
      </c>
      <c r="I124" s="279"/>
    </row>
    <row r="125" spans="1:17" s="198" customFormat="1" ht="13.5" thickBot="1" x14ac:dyDescent="0.25">
      <c r="A125" s="276"/>
      <c r="B125" s="276"/>
      <c r="C125" s="277"/>
      <c r="H125" s="285">
        <f ca="1">NOW()</f>
        <v>45048.44266724537</v>
      </c>
      <c r="I125" s="279"/>
    </row>
    <row r="126" spans="1:17" s="198" customFormat="1" ht="13.5" customHeight="1" thickBot="1" x14ac:dyDescent="0.25">
      <c r="A126" s="276"/>
      <c r="B126" s="280" t="s">
        <v>229</v>
      </c>
      <c r="C126" s="281"/>
      <c r="D126" s="282"/>
      <c r="E126" s="283"/>
      <c r="F126" s="283"/>
      <c r="G126" s="284">
        <f>I38+G57+G63+G51+G70+G75+G45+G82+G89+G96+G103+G110+G117+G124</f>
        <v>0</v>
      </c>
      <c r="H126" s="197"/>
      <c r="K126" s="286"/>
      <c r="L126" s="286"/>
      <c r="M126" s="286"/>
      <c r="N126" s="286"/>
      <c r="O126" s="286"/>
      <c r="P126" s="286"/>
      <c r="Q126" s="286"/>
    </row>
    <row r="127" spans="1:17" s="286" customFormat="1" ht="23.25" x14ac:dyDescent="0.2">
      <c r="A127" s="198"/>
      <c r="B127" s="276"/>
      <c r="C127" s="198"/>
      <c r="D127" s="198"/>
      <c r="E127" s="277"/>
      <c r="F127" s="198"/>
      <c r="G127" s="277"/>
      <c r="H127" s="290"/>
      <c r="I127" s="289"/>
      <c r="K127" s="198"/>
      <c r="L127" s="198"/>
      <c r="M127" s="198"/>
      <c r="N127" s="198"/>
      <c r="O127" s="198"/>
      <c r="P127" s="198"/>
      <c r="Q127" s="198"/>
    </row>
    <row r="128" spans="1:17" s="198" customFormat="1" ht="12" customHeight="1" x14ac:dyDescent="0.2">
      <c r="A128" s="287" t="s">
        <v>230</v>
      </c>
      <c r="B128" s="287"/>
      <c r="C128" s="288"/>
      <c r="D128" s="289"/>
      <c r="E128" s="288"/>
      <c r="F128" s="289"/>
      <c r="G128" s="288"/>
      <c r="H128" s="197"/>
    </row>
    <row r="129" customFormat="1" x14ac:dyDescent="0.2"/>
    <row r="130" customFormat="1" x14ac:dyDescent="0.2"/>
    <row r="131" customFormat="1" x14ac:dyDescent="0.2"/>
    <row r="132" customFormat="1" x14ac:dyDescent="0.2"/>
    <row r="133" customFormat="1" x14ac:dyDescent="0.2"/>
    <row r="134" customFormat="1" x14ac:dyDescent="0.2"/>
    <row r="135" customFormat="1" x14ac:dyDescent="0.2"/>
    <row r="136" customFormat="1" x14ac:dyDescent="0.2"/>
    <row r="137" customFormat="1" x14ac:dyDescent="0.2"/>
    <row r="138" customFormat="1" x14ac:dyDescent="0.2"/>
    <row r="139" customFormat="1" x14ac:dyDescent="0.2"/>
    <row r="140" customFormat="1" x14ac:dyDescent="0.2"/>
    <row r="141" customFormat="1" x14ac:dyDescent="0.2"/>
    <row r="142" customFormat="1" x14ac:dyDescent="0.2"/>
    <row r="143" customFormat="1" x14ac:dyDescent="0.2"/>
    <row r="144" customFormat="1" x14ac:dyDescent="0.2"/>
    <row r="145" customFormat="1" x14ac:dyDescent="0.2"/>
    <row r="146" customFormat="1" x14ac:dyDescent="0.2"/>
    <row r="147" customFormat="1" x14ac:dyDescent="0.2"/>
    <row r="148" customFormat="1" x14ac:dyDescent="0.2"/>
    <row r="149" customFormat="1" x14ac:dyDescent="0.2"/>
    <row r="150" customFormat="1" x14ac:dyDescent="0.2"/>
    <row r="151" customFormat="1" x14ac:dyDescent="0.2"/>
    <row r="152" customFormat="1" x14ac:dyDescent="0.2"/>
    <row r="153" customFormat="1" x14ac:dyDescent="0.2"/>
    <row r="154" customFormat="1" x14ac:dyDescent="0.2"/>
    <row r="155" customFormat="1" x14ac:dyDescent="0.2"/>
    <row r="156" customFormat="1" x14ac:dyDescent="0.2"/>
    <row r="157" customFormat="1" x14ac:dyDescent="0.2"/>
    <row r="158" customFormat="1" x14ac:dyDescent="0.2"/>
    <row r="159" customFormat="1" x14ac:dyDescent="0.2"/>
    <row r="160" customFormat="1" x14ac:dyDescent="0.2"/>
    <row r="161" customFormat="1" x14ac:dyDescent="0.2"/>
    <row r="162" customFormat="1" x14ac:dyDescent="0.2"/>
    <row r="163" customFormat="1" x14ac:dyDescent="0.2"/>
    <row r="164" customFormat="1" x14ac:dyDescent="0.2"/>
    <row r="165" customFormat="1" x14ac:dyDescent="0.2"/>
    <row r="166" customFormat="1" x14ac:dyDescent="0.2"/>
    <row r="167" customFormat="1" x14ac:dyDescent="0.2"/>
    <row r="168" customFormat="1" x14ac:dyDescent="0.2"/>
    <row r="169" customFormat="1" x14ac:dyDescent="0.2"/>
    <row r="170" customFormat="1" x14ac:dyDescent="0.2"/>
    <row r="171" customFormat="1" x14ac:dyDescent="0.2"/>
    <row r="172" customFormat="1" x14ac:dyDescent="0.2"/>
    <row r="173" customFormat="1" x14ac:dyDescent="0.2"/>
    <row r="174" customFormat="1" x14ac:dyDescent="0.2"/>
    <row r="175" customFormat="1" x14ac:dyDescent="0.2"/>
    <row r="176" customFormat="1" x14ac:dyDescent="0.2"/>
    <row r="177" customFormat="1" x14ac:dyDescent="0.2"/>
    <row r="178" customFormat="1" x14ac:dyDescent="0.2"/>
    <row r="179" customFormat="1" x14ac:dyDescent="0.2"/>
    <row r="180" customFormat="1" ht="11.25" customHeight="1" x14ac:dyDescent="0.2"/>
    <row r="181" customFormat="1" x14ac:dyDescent="0.2"/>
    <row r="182" customFormat="1" x14ac:dyDescent="0.2"/>
    <row r="183" customFormat="1" x14ac:dyDescent="0.2"/>
    <row r="184" customFormat="1" x14ac:dyDescent="0.2"/>
    <row r="185" customFormat="1" x14ac:dyDescent="0.2"/>
    <row r="186" customFormat="1" x14ac:dyDescent="0.2"/>
    <row r="187" customFormat="1" x14ac:dyDescent="0.2"/>
    <row r="188" customFormat="1" x14ac:dyDescent="0.2"/>
    <row r="189" customFormat="1" x14ac:dyDescent="0.2"/>
    <row r="190" customFormat="1" x14ac:dyDescent="0.2"/>
    <row r="191" customFormat="1" x14ac:dyDescent="0.2"/>
    <row r="192" customFormat="1" x14ac:dyDescent="0.2"/>
    <row r="193" customFormat="1" x14ac:dyDescent="0.2"/>
    <row r="194" customFormat="1" x14ac:dyDescent="0.2"/>
    <row r="195" customFormat="1" x14ac:dyDescent="0.2"/>
    <row r="196" customFormat="1" x14ac:dyDescent="0.2"/>
    <row r="197" customFormat="1" x14ac:dyDescent="0.2"/>
    <row r="198" customFormat="1" x14ac:dyDescent="0.2"/>
    <row r="199" customFormat="1" x14ac:dyDescent="0.2"/>
    <row r="200" customFormat="1" x14ac:dyDescent="0.2"/>
    <row r="201" customFormat="1" x14ac:dyDescent="0.2"/>
    <row r="202" customFormat="1" x14ac:dyDescent="0.2"/>
    <row r="203" customFormat="1" x14ac:dyDescent="0.2"/>
    <row r="204" customFormat="1" x14ac:dyDescent="0.2"/>
    <row r="205" customFormat="1" x14ac:dyDescent="0.2"/>
    <row r="206" customFormat="1" x14ac:dyDescent="0.2"/>
    <row r="207" customFormat="1" x14ac:dyDescent="0.2"/>
    <row r="208" customFormat="1" x14ac:dyDescent="0.2"/>
    <row r="209" customFormat="1" x14ac:dyDescent="0.2"/>
    <row r="210" customFormat="1" x14ac:dyDescent="0.2"/>
    <row r="211" customFormat="1" x14ac:dyDescent="0.2"/>
    <row r="212" customFormat="1" x14ac:dyDescent="0.2"/>
    <row r="213" customFormat="1" x14ac:dyDescent="0.2"/>
    <row r="214" customFormat="1" x14ac:dyDescent="0.2"/>
    <row r="215" customFormat="1" x14ac:dyDescent="0.2"/>
    <row r="216" customFormat="1" x14ac:dyDescent="0.2"/>
    <row r="217" customFormat="1" x14ac:dyDescent="0.2"/>
    <row r="218" customFormat="1" x14ac:dyDescent="0.2"/>
    <row r="219" customFormat="1" x14ac:dyDescent="0.2"/>
    <row r="220" customFormat="1" x14ac:dyDescent="0.2"/>
    <row r="221" customFormat="1" x14ac:dyDescent="0.2"/>
    <row r="222" customFormat="1" x14ac:dyDescent="0.2"/>
    <row r="223" customFormat="1" x14ac:dyDescent="0.2"/>
    <row r="224" customFormat="1" x14ac:dyDescent="0.2"/>
    <row r="225" customFormat="1" x14ac:dyDescent="0.2"/>
    <row r="226" customFormat="1" x14ac:dyDescent="0.2"/>
    <row r="227" customFormat="1" x14ac:dyDescent="0.2"/>
    <row r="228" customFormat="1" x14ac:dyDescent="0.2"/>
    <row r="229" customFormat="1" x14ac:dyDescent="0.2"/>
    <row r="230" customFormat="1" x14ac:dyDescent="0.2"/>
    <row r="231" customFormat="1" x14ac:dyDescent="0.2"/>
    <row r="232" customFormat="1" x14ac:dyDescent="0.2"/>
    <row r="233" customFormat="1" x14ac:dyDescent="0.2"/>
    <row r="234" customFormat="1" x14ac:dyDescent="0.2"/>
    <row r="235" customFormat="1" x14ac:dyDescent="0.2"/>
    <row r="236" customFormat="1" x14ac:dyDescent="0.2"/>
    <row r="237" customFormat="1" x14ac:dyDescent="0.2"/>
    <row r="238" customFormat="1" x14ac:dyDescent="0.2"/>
    <row r="239" customFormat="1" x14ac:dyDescent="0.2"/>
    <row r="240" customFormat="1" x14ac:dyDescent="0.2"/>
    <row r="241" customFormat="1" x14ac:dyDescent="0.2"/>
    <row r="242" customFormat="1" x14ac:dyDescent="0.2"/>
    <row r="243" customFormat="1" x14ac:dyDescent="0.2"/>
    <row r="244" customFormat="1" x14ac:dyDescent="0.2"/>
    <row r="245" customFormat="1" x14ac:dyDescent="0.2"/>
    <row r="246" customFormat="1" x14ac:dyDescent="0.2"/>
    <row r="247" customFormat="1" x14ac:dyDescent="0.2"/>
    <row r="248" customFormat="1" x14ac:dyDescent="0.2"/>
    <row r="249" customFormat="1" x14ac:dyDescent="0.2"/>
    <row r="250" customFormat="1" x14ac:dyDescent="0.2"/>
    <row r="251" customFormat="1" x14ac:dyDescent="0.2"/>
    <row r="252" customFormat="1" x14ac:dyDescent="0.2"/>
    <row r="253" customFormat="1" x14ac:dyDescent="0.2"/>
    <row r="254" customFormat="1" x14ac:dyDescent="0.2"/>
    <row r="255" customFormat="1" x14ac:dyDescent="0.2"/>
    <row r="256" customFormat="1" x14ac:dyDescent="0.2"/>
    <row r="257" customFormat="1" x14ac:dyDescent="0.2"/>
    <row r="258" customFormat="1" x14ac:dyDescent="0.2"/>
    <row r="259" customFormat="1" x14ac:dyDescent="0.2"/>
    <row r="260" customFormat="1" x14ac:dyDescent="0.2"/>
    <row r="261" customFormat="1" x14ac:dyDescent="0.2"/>
    <row r="262" customFormat="1" x14ac:dyDescent="0.2"/>
    <row r="263" customFormat="1" x14ac:dyDescent="0.2"/>
    <row r="264" customFormat="1" x14ac:dyDescent="0.2"/>
    <row r="265" customFormat="1" x14ac:dyDescent="0.2"/>
    <row r="266" customFormat="1" x14ac:dyDescent="0.2"/>
    <row r="267" customFormat="1" x14ac:dyDescent="0.2"/>
    <row r="268" customFormat="1" x14ac:dyDescent="0.2"/>
    <row r="269" customFormat="1" x14ac:dyDescent="0.2"/>
    <row r="270" customFormat="1" x14ac:dyDescent="0.2"/>
    <row r="271" customFormat="1" x14ac:dyDescent="0.2"/>
    <row r="272" customFormat="1" x14ac:dyDescent="0.2"/>
    <row r="273" customFormat="1" x14ac:dyDescent="0.2"/>
    <row r="274" customFormat="1" x14ac:dyDescent="0.2"/>
    <row r="275" customFormat="1" x14ac:dyDescent="0.2"/>
    <row r="276" customFormat="1" x14ac:dyDescent="0.2"/>
    <row r="277" customFormat="1" x14ac:dyDescent="0.2"/>
    <row r="278" customFormat="1" x14ac:dyDescent="0.2"/>
    <row r="279" customFormat="1" x14ac:dyDescent="0.2"/>
    <row r="280" customFormat="1" x14ac:dyDescent="0.2"/>
    <row r="281" customFormat="1" x14ac:dyDescent="0.2"/>
    <row r="282" customFormat="1" x14ac:dyDescent="0.2"/>
    <row r="283" customFormat="1" x14ac:dyDescent="0.2"/>
    <row r="284" customFormat="1" x14ac:dyDescent="0.2"/>
    <row r="285" customFormat="1" x14ac:dyDescent="0.2"/>
    <row r="286" customFormat="1" x14ac:dyDescent="0.2"/>
    <row r="287" customFormat="1" x14ac:dyDescent="0.2"/>
    <row r="288" customFormat="1" x14ac:dyDescent="0.2"/>
    <row r="289" customFormat="1" x14ac:dyDescent="0.2"/>
    <row r="290" customFormat="1" x14ac:dyDescent="0.2"/>
    <row r="291" customFormat="1" x14ac:dyDescent="0.2"/>
    <row r="292" customFormat="1" x14ac:dyDescent="0.2"/>
    <row r="293" customFormat="1" x14ac:dyDescent="0.2"/>
    <row r="294" customFormat="1" x14ac:dyDescent="0.2"/>
    <row r="295" customFormat="1" x14ac:dyDescent="0.2"/>
    <row r="296" customFormat="1" x14ac:dyDescent="0.2"/>
    <row r="297" customFormat="1" x14ac:dyDescent="0.2"/>
    <row r="298" customFormat="1" x14ac:dyDescent="0.2"/>
    <row r="299" customFormat="1" x14ac:dyDescent="0.2"/>
    <row r="300" customFormat="1" x14ac:dyDescent="0.2"/>
    <row r="301" customFormat="1" x14ac:dyDescent="0.2"/>
    <row r="302" customFormat="1" x14ac:dyDescent="0.2"/>
    <row r="303" customFormat="1" x14ac:dyDescent="0.2"/>
    <row r="304" customFormat="1" x14ac:dyDescent="0.2"/>
    <row r="305" customFormat="1" x14ac:dyDescent="0.2"/>
    <row r="306" customFormat="1" x14ac:dyDescent="0.2"/>
    <row r="307" customFormat="1" x14ac:dyDescent="0.2"/>
    <row r="308" customFormat="1" x14ac:dyDescent="0.2"/>
    <row r="309" customFormat="1" x14ac:dyDescent="0.2"/>
    <row r="310" customFormat="1" x14ac:dyDescent="0.2"/>
    <row r="311" customFormat="1" x14ac:dyDescent="0.2"/>
  </sheetData>
  <phoneticPr fontId="0" type="noConversion"/>
  <dataValidations count="9">
    <dataValidation type="list" allowBlank="1" showInputMessage="1" showErrorMessage="1" sqref="H48:H49 H60:H61 H54:H55" xr:uid="{206C6855-AEA0-452D-8C6B-976FA2892499}">
      <formula1>"Yes, No"</formula1>
    </dataValidation>
    <dataValidation type="list" allowBlank="1" showInputMessage="1" showErrorMessage="1" sqref="C7:C36" xr:uid="{DA2241A4-E36A-4380-B306-B39E6D4A5802}">
      <formula1>"A,R,C"</formula1>
    </dataValidation>
    <dataValidation type="list" allowBlank="1" showInputMessage="1" showErrorMessage="1" sqref="A41:A43" xr:uid="{37ECA6EF-ACB3-4FAF-A58D-1537D0B68B8A}">
      <formula1>Vehicle_Type</formula1>
    </dataValidation>
    <dataValidation type="list" allowBlank="1" showInputMessage="1" showErrorMessage="1" sqref="A48:A49" xr:uid="{B840B95B-D95A-4B24-9101-3413DCB9A66F}">
      <formula1>Air_Type</formula1>
    </dataValidation>
    <dataValidation type="list" allowBlank="1" showInputMessage="1" showErrorMessage="1" prompt="click on arrow for a drop down list" sqref="A54:A55" xr:uid="{20E1CD4F-EBC9-44EA-A15A-76F8B2104681}">
      <formula1>Boat_Type</formula1>
    </dataValidation>
    <dataValidation type="list" allowBlank="1" showInputMessage="1" showErrorMessage="1" prompt="click on arrow for a drop down list" sqref="A60:A61" xr:uid="{2886FA27-1526-4FA8-9016-6039CD37D838}">
      <formula1>Cutter_Type</formula1>
    </dataValidation>
    <dataValidation type="list" allowBlank="1" showInputMessage="1" showErrorMessage="1" prompt="click on arrow for a drop down list" sqref="A66:A68" xr:uid="{890626EE-7C69-4F7A-B14D-310DBB39936F}">
      <formula1>Equip_List</formula1>
    </dataValidation>
    <dataValidation type="list" allowBlank="1" showInputMessage="1" showErrorMessage="1" sqref="E7:E36" xr:uid="{7509E734-2365-4C5D-BFF1-068DEAA575B1}">
      <formula1>Paygrade</formula1>
    </dataValidation>
    <dataValidation type="list" errorStyle="warning" allowBlank="1" showInputMessage="1" showErrorMessage="1" errorTitle="Warning" error="This Position is not part of the standard list Select Yes to continue." sqref="F7:F36" xr:uid="{6D612E82-4D79-4787-9B35-93660664093E}">
      <formula1>Duty_List</formula1>
    </dataValidation>
  </dataValidations>
  <pageMargins left="0.7" right="0.7" top="0.75" bottom="0.75" header="0.3" footer="0.3"/>
  <pageSetup scale="74" fitToHeight="0" orientation="portrait" r:id="rId1"/>
  <headerFooter alignWithMargins="0"/>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6">
    <pageSetUpPr fitToPage="1"/>
  </sheetPr>
  <dimension ref="A1:R284"/>
  <sheetViews>
    <sheetView showGridLines="0" zoomScaleNormal="100" workbookViewId="0"/>
  </sheetViews>
  <sheetFormatPr defaultColWidth="9.140625" defaultRowHeight="12.75" x14ac:dyDescent="0.2"/>
  <cols>
    <col min="1" max="1" width="24.7109375" style="6" customWidth="1"/>
    <col min="2" max="2" width="15.28515625" style="5" bestFit="1" customWidth="1"/>
    <col min="3" max="3" width="8" style="6" customWidth="1"/>
    <col min="4" max="4" width="16.28515625" style="6" customWidth="1"/>
    <col min="5" max="5" width="8.7109375" style="6" bestFit="1" customWidth="1"/>
    <col min="6" max="6" width="12.7109375" style="6" customWidth="1"/>
    <col min="7" max="7" width="12" style="6" customWidth="1"/>
    <col min="8" max="8" width="12.7109375" style="6" customWidth="1"/>
    <col min="9" max="9" width="12.7109375" style="5" customWidth="1"/>
    <col min="10" max="16384" width="9.140625" style="5"/>
  </cols>
  <sheetData>
    <row r="1" spans="1:10" x14ac:dyDescent="0.2">
      <c r="A1" s="72" t="s">
        <v>119</v>
      </c>
      <c r="B1" s="85" t="str">
        <f>'Daily Summary'!J2</f>
        <v>UCGPXXXXXX</v>
      </c>
      <c r="D1" s="5"/>
      <c r="F1" s="12" t="s">
        <v>259</v>
      </c>
      <c r="G1" s="87" t="str">
        <f>'Daily Summary'!A1</f>
        <v>F/V StillaFloat</v>
      </c>
    </row>
    <row r="2" spans="1:10" x14ac:dyDescent="0.2">
      <c r="A2" s="30"/>
      <c r="B2" s="30"/>
      <c r="C2" s="30"/>
      <c r="D2" s="5"/>
      <c r="E2" s="30"/>
      <c r="F2" s="5"/>
      <c r="G2" s="30"/>
      <c r="H2" s="5"/>
    </row>
    <row r="3" spans="1:10" x14ac:dyDescent="0.2">
      <c r="A3" s="30"/>
      <c r="B3" s="30"/>
      <c r="C3" s="30"/>
      <c r="D3" s="5"/>
      <c r="E3" s="30"/>
      <c r="F3" s="5"/>
      <c r="G3" s="30"/>
      <c r="H3" s="5"/>
    </row>
    <row r="4" spans="1:10" ht="13.5" thickBot="1" x14ac:dyDescent="0.25">
      <c r="A4" s="12" t="s">
        <v>188</v>
      </c>
      <c r="B4" s="86">
        <f>'day22'!B4+1</f>
        <v>45222</v>
      </c>
      <c r="C4" s="30"/>
      <c r="D4" s="44"/>
      <c r="E4" s="44"/>
      <c r="F4" s="12" t="s">
        <v>311</v>
      </c>
      <c r="G4" s="70"/>
      <c r="H4" s="70"/>
      <c r="I4" s="74"/>
    </row>
    <row r="5" spans="1:10" ht="13.5" thickBot="1" x14ac:dyDescent="0.25">
      <c r="A5" s="12"/>
      <c r="B5" s="41"/>
      <c r="C5" s="30"/>
      <c r="D5" s="12"/>
      <c r="E5" s="12"/>
      <c r="F5" s="12"/>
      <c r="G5" s="40"/>
      <c r="H5" s="40"/>
      <c r="I5" s="40"/>
    </row>
    <row r="6" spans="1:10" s="190" customFormat="1" ht="11.25" x14ac:dyDescent="0.2">
      <c r="A6" s="185" t="s">
        <v>190</v>
      </c>
      <c r="B6" s="187" t="s">
        <v>236</v>
      </c>
      <c r="C6" s="187" t="s">
        <v>189</v>
      </c>
      <c r="D6" s="187" t="s">
        <v>191</v>
      </c>
      <c r="E6" s="187" t="s">
        <v>235</v>
      </c>
      <c r="F6" s="187" t="s">
        <v>192</v>
      </c>
      <c r="G6" s="187" t="s">
        <v>233</v>
      </c>
      <c r="H6" s="187" t="s">
        <v>234</v>
      </c>
      <c r="I6" s="264" t="s">
        <v>193</v>
      </c>
      <c r="J6" s="206"/>
    </row>
    <row r="7" spans="1:10" s="190" customFormat="1" ht="11.25" x14ac:dyDescent="0.2">
      <c r="A7" s="309" t="s">
        <v>409</v>
      </c>
      <c r="B7" s="310"/>
      <c r="C7" s="310"/>
      <c r="D7" s="208" t="s">
        <v>258</v>
      </c>
      <c r="E7" s="311" t="s">
        <v>30</v>
      </c>
      <c r="F7" s="210"/>
      <c r="G7" s="312">
        <v>0</v>
      </c>
      <c r="H7" s="313">
        <f>INDEX(Personnel[],MATCH(E7,Paygrade,0),2)</f>
        <v>38</v>
      </c>
      <c r="I7" s="314">
        <f>(G7*H7)</f>
        <v>0</v>
      </c>
    </row>
    <row r="8" spans="1:10" s="190" customFormat="1" ht="11.25" x14ac:dyDescent="0.2">
      <c r="A8" s="309" t="s">
        <v>409</v>
      </c>
      <c r="B8" s="207"/>
      <c r="C8" s="310"/>
      <c r="D8" s="208" t="s">
        <v>258</v>
      </c>
      <c r="E8" s="209" t="s">
        <v>32</v>
      </c>
      <c r="F8" s="210"/>
      <c r="G8" s="210">
        <v>0</v>
      </c>
      <c r="H8" s="313">
        <f>INDEX(Personnel[],MATCH(E8,Paygrade,0),2)</f>
        <v>52</v>
      </c>
      <c r="I8" s="212">
        <f t="shared" ref="I8:I36" si="0">(G8*H8)</f>
        <v>0</v>
      </c>
    </row>
    <row r="9" spans="1:10" s="190" customFormat="1" ht="11.25" x14ac:dyDescent="0.2">
      <c r="A9" s="309" t="s">
        <v>409</v>
      </c>
      <c r="B9" s="207"/>
      <c r="C9" s="310"/>
      <c r="D9" s="208" t="s">
        <v>258</v>
      </c>
      <c r="E9" s="209" t="s">
        <v>34</v>
      </c>
      <c r="F9" s="210"/>
      <c r="G9" s="210">
        <v>0</v>
      </c>
      <c r="H9" s="313">
        <f>INDEX(Personnel[],MATCH(E9,Paygrade,0),2)</f>
        <v>58</v>
      </c>
      <c r="I9" s="212">
        <f t="shared" si="0"/>
        <v>0</v>
      </c>
    </row>
    <row r="10" spans="1:10" s="190" customFormat="1" ht="11.25" x14ac:dyDescent="0.2">
      <c r="A10" s="309" t="s">
        <v>409</v>
      </c>
      <c r="B10" s="207"/>
      <c r="C10" s="310"/>
      <c r="D10" s="208" t="s">
        <v>258</v>
      </c>
      <c r="E10" s="209" t="s">
        <v>36</v>
      </c>
      <c r="F10" s="210"/>
      <c r="G10" s="210">
        <v>0</v>
      </c>
      <c r="H10" s="313">
        <f>INDEX(Personnel[],MATCH(E10,Paygrade,0),2)</f>
        <v>72</v>
      </c>
      <c r="I10" s="212">
        <f t="shared" si="0"/>
        <v>0</v>
      </c>
    </row>
    <row r="11" spans="1:10" s="190" customFormat="1" ht="11.25" x14ac:dyDescent="0.2">
      <c r="A11" s="309" t="s">
        <v>409</v>
      </c>
      <c r="B11" s="207"/>
      <c r="C11" s="310"/>
      <c r="D11" s="208" t="s">
        <v>258</v>
      </c>
      <c r="E11" s="209" t="s">
        <v>38</v>
      </c>
      <c r="F11" s="210"/>
      <c r="G11" s="210">
        <v>0</v>
      </c>
      <c r="H11" s="313">
        <f>INDEX(Personnel[],MATCH(E11,Paygrade,0),2)</f>
        <v>87</v>
      </c>
      <c r="I11" s="212">
        <f t="shared" si="0"/>
        <v>0</v>
      </c>
    </row>
    <row r="12" spans="1:10" s="190" customFormat="1" ht="11.25" x14ac:dyDescent="0.2">
      <c r="A12" s="309" t="s">
        <v>409</v>
      </c>
      <c r="B12" s="207"/>
      <c r="C12" s="310"/>
      <c r="D12" s="208" t="s">
        <v>258</v>
      </c>
      <c r="E12" s="209" t="s">
        <v>40</v>
      </c>
      <c r="F12" s="210"/>
      <c r="G12" s="210">
        <v>0</v>
      </c>
      <c r="H12" s="313">
        <f>INDEX(Personnel[],MATCH(E12,Paygrade,0),2)</f>
        <v>100</v>
      </c>
      <c r="I12" s="212">
        <f t="shared" si="0"/>
        <v>0</v>
      </c>
    </row>
    <row r="13" spans="1:10" s="190" customFormat="1" ht="11.25" x14ac:dyDescent="0.2">
      <c r="A13" s="309" t="s">
        <v>409</v>
      </c>
      <c r="B13" s="207"/>
      <c r="C13" s="310"/>
      <c r="D13" s="208" t="s">
        <v>258</v>
      </c>
      <c r="E13" s="209" t="s">
        <v>41</v>
      </c>
      <c r="F13" s="210"/>
      <c r="G13" s="210">
        <v>0</v>
      </c>
      <c r="H13" s="313">
        <f>INDEX(Personnel[],MATCH(E13,Paygrade,0),2)</f>
        <v>112</v>
      </c>
      <c r="I13" s="212">
        <f t="shared" si="0"/>
        <v>0</v>
      </c>
    </row>
    <row r="14" spans="1:10" s="190" customFormat="1" ht="11.25" x14ac:dyDescent="0.2">
      <c r="A14" s="309" t="s">
        <v>409</v>
      </c>
      <c r="B14" s="207"/>
      <c r="C14" s="310"/>
      <c r="D14" s="208" t="s">
        <v>258</v>
      </c>
      <c r="E14" s="209" t="s">
        <v>42</v>
      </c>
      <c r="F14" s="210"/>
      <c r="G14" s="210">
        <v>0</v>
      </c>
      <c r="H14" s="313">
        <f>INDEX(Personnel[],MATCH(E14,Paygrade,0),2)</f>
        <v>123</v>
      </c>
      <c r="I14" s="212">
        <f t="shared" si="0"/>
        <v>0</v>
      </c>
    </row>
    <row r="15" spans="1:10" s="190" customFormat="1" ht="11.25" x14ac:dyDescent="0.2">
      <c r="A15" s="309" t="s">
        <v>409</v>
      </c>
      <c r="B15" s="207"/>
      <c r="C15" s="310"/>
      <c r="D15" s="208" t="s">
        <v>258</v>
      </c>
      <c r="E15" s="209" t="s">
        <v>43</v>
      </c>
      <c r="F15" s="210"/>
      <c r="G15" s="210">
        <v>0</v>
      </c>
      <c r="H15" s="313">
        <f>INDEX(Personnel[],MATCH(E15,Paygrade,0),2)</f>
        <v>141</v>
      </c>
      <c r="I15" s="212">
        <f t="shared" si="0"/>
        <v>0</v>
      </c>
    </row>
    <row r="16" spans="1:10" s="190" customFormat="1" ht="11.25" x14ac:dyDescent="0.2">
      <c r="A16" s="309" t="s">
        <v>409</v>
      </c>
      <c r="B16" s="207"/>
      <c r="C16" s="310"/>
      <c r="D16" s="208" t="s">
        <v>258</v>
      </c>
      <c r="E16" s="209" t="s">
        <v>44</v>
      </c>
      <c r="F16" s="210"/>
      <c r="G16" s="210">
        <v>0</v>
      </c>
      <c r="H16" s="313">
        <f>INDEX(Personnel[],MATCH(E16,Paygrade,0),2)</f>
        <v>172</v>
      </c>
      <c r="I16" s="212">
        <f t="shared" si="0"/>
        <v>0</v>
      </c>
    </row>
    <row r="17" spans="1:9" s="190" customFormat="1" ht="11.25" x14ac:dyDescent="0.2">
      <c r="A17" s="309" t="s">
        <v>409</v>
      </c>
      <c r="B17" s="207"/>
      <c r="C17" s="310"/>
      <c r="D17" s="208" t="s">
        <v>258</v>
      </c>
      <c r="E17" s="209" t="s">
        <v>9</v>
      </c>
      <c r="F17" s="210"/>
      <c r="G17" s="210">
        <v>0</v>
      </c>
      <c r="H17" s="313">
        <f>INDEX(Personnel[],MATCH(E17,Paygrade,0),2)</f>
        <v>91</v>
      </c>
      <c r="I17" s="212">
        <f t="shared" si="0"/>
        <v>0</v>
      </c>
    </row>
    <row r="18" spans="1:9" s="190" customFormat="1" ht="11.25" x14ac:dyDescent="0.2">
      <c r="A18" s="309" t="s">
        <v>409</v>
      </c>
      <c r="B18" s="207"/>
      <c r="C18" s="310"/>
      <c r="D18" s="208" t="s">
        <v>258</v>
      </c>
      <c r="E18" s="209" t="s">
        <v>10</v>
      </c>
      <c r="F18" s="210"/>
      <c r="G18" s="210">
        <v>0</v>
      </c>
      <c r="H18" s="313">
        <f>INDEX(Personnel[],MATCH(E18,Paygrade,0),2)</f>
        <v>110</v>
      </c>
      <c r="I18" s="212">
        <f t="shared" si="0"/>
        <v>0</v>
      </c>
    </row>
    <row r="19" spans="1:9" s="190" customFormat="1" ht="11.25" x14ac:dyDescent="0.2">
      <c r="A19" s="309" t="s">
        <v>409</v>
      </c>
      <c r="B19" s="207"/>
      <c r="C19" s="310"/>
      <c r="D19" s="208" t="s">
        <v>258</v>
      </c>
      <c r="E19" s="209" t="s">
        <v>12</v>
      </c>
      <c r="F19" s="210"/>
      <c r="G19" s="210">
        <v>0</v>
      </c>
      <c r="H19" s="313">
        <f>INDEX(Personnel[],MATCH(E19,Paygrade,0),2)</f>
        <v>135</v>
      </c>
      <c r="I19" s="212">
        <f t="shared" si="0"/>
        <v>0</v>
      </c>
    </row>
    <row r="20" spans="1:9" s="190" customFormat="1" ht="11.25" x14ac:dyDescent="0.2">
      <c r="A20" s="309" t="s">
        <v>409</v>
      </c>
      <c r="B20" s="207"/>
      <c r="C20" s="310"/>
      <c r="D20" s="208" t="s">
        <v>258</v>
      </c>
      <c r="E20" s="209" t="s">
        <v>14</v>
      </c>
      <c r="F20" s="210"/>
      <c r="G20" s="210">
        <v>0</v>
      </c>
      <c r="H20" s="313">
        <f>INDEX(Personnel[],MATCH(E20,Paygrade,0),2)</f>
        <v>161</v>
      </c>
      <c r="I20" s="212">
        <f t="shared" si="0"/>
        <v>0</v>
      </c>
    </row>
    <row r="21" spans="1:9" s="190" customFormat="1" ht="11.25" x14ac:dyDescent="0.2">
      <c r="A21" s="309" t="s">
        <v>409</v>
      </c>
      <c r="B21" s="207"/>
      <c r="C21" s="310"/>
      <c r="D21" s="208" t="s">
        <v>258</v>
      </c>
      <c r="E21" s="209" t="s">
        <v>15</v>
      </c>
      <c r="F21" s="210"/>
      <c r="G21" s="210">
        <v>0</v>
      </c>
      <c r="H21" s="313">
        <f>INDEX(Personnel[],MATCH(E21,Paygrade,0),2)</f>
        <v>179</v>
      </c>
      <c r="I21" s="212">
        <f t="shared" si="0"/>
        <v>0</v>
      </c>
    </row>
    <row r="22" spans="1:9" s="190" customFormat="1" ht="11.25" x14ac:dyDescent="0.2">
      <c r="A22" s="309" t="s">
        <v>409</v>
      </c>
      <c r="B22" s="207"/>
      <c r="C22" s="310"/>
      <c r="D22" s="208" t="s">
        <v>258</v>
      </c>
      <c r="E22" s="209" t="s">
        <v>16</v>
      </c>
      <c r="F22" s="210"/>
      <c r="G22" s="210">
        <v>0</v>
      </c>
      <c r="H22" s="313">
        <f>INDEX(Personnel[],MATCH(E22,Paygrade,0),2)</f>
        <v>208</v>
      </c>
      <c r="I22" s="212">
        <f t="shared" si="0"/>
        <v>0</v>
      </c>
    </row>
    <row r="23" spans="1:9" s="190" customFormat="1" ht="11.25" x14ac:dyDescent="0.2">
      <c r="A23" s="309" t="s">
        <v>409</v>
      </c>
      <c r="B23" s="207"/>
      <c r="C23" s="310"/>
      <c r="D23" s="208" t="s">
        <v>258</v>
      </c>
      <c r="E23" s="209" t="s">
        <v>17</v>
      </c>
      <c r="F23" s="210"/>
      <c r="G23" s="210">
        <v>0</v>
      </c>
      <c r="H23" s="313">
        <f>INDEX(Personnel[],MATCH(E23,Paygrade,0),2)</f>
        <v>221</v>
      </c>
      <c r="I23" s="212">
        <f t="shared" si="0"/>
        <v>0</v>
      </c>
    </row>
    <row r="24" spans="1:9" s="190" customFormat="1" ht="11.25" x14ac:dyDescent="0.2">
      <c r="A24" s="309" t="s">
        <v>409</v>
      </c>
      <c r="B24" s="207"/>
      <c r="C24" s="310"/>
      <c r="D24" s="208" t="s">
        <v>258</v>
      </c>
      <c r="E24" s="209" t="s">
        <v>18</v>
      </c>
      <c r="F24" s="210"/>
      <c r="G24" s="210">
        <v>0</v>
      </c>
      <c r="H24" s="313">
        <f>INDEX(Personnel[],MATCH(E24,Paygrade,0),2)</f>
        <v>242</v>
      </c>
      <c r="I24" s="212">
        <f t="shared" si="0"/>
        <v>0</v>
      </c>
    </row>
    <row r="25" spans="1:9" s="190" customFormat="1" ht="11.25" x14ac:dyDescent="0.2">
      <c r="A25" s="309" t="s">
        <v>409</v>
      </c>
      <c r="B25" s="207"/>
      <c r="C25" s="310"/>
      <c r="D25" s="208" t="s">
        <v>258</v>
      </c>
      <c r="E25" s="209" t="s">
        <v>19</v>
      </c>
      <c r="F25" s="210"/>
      <c r="G25" s="210">
        <v>0</v>
      </c>
      <c r="H25" s="313">
        <f>INDEX(Personnel[],MATCH(E25,Paygrade,0),2)</f>
        <v>265</v>
      </c>
      <c r="I25" s="212">
        <f t="shared" si="0"/>
        <v>0</v>
      </c>
    </row>
    <row r="26" spans="1:9" s="190" customFormat="1" ht="11.25" x14ac:dyDescent="0.2">
      <c r="A26" s="309" t="s">
        <v>409</v>
      </c>
      <c r="B26" s="207"/>
      <c r="C26" s="310"/>
      <c r="D26" s="208" t="s">
        <v>258</v>
      </c>
      <c r="E26" s="209" t="s">
        <v>21</v>
      </c>
      <c r="F26" s="210"/>
      <c r="G26" s="210">
        <v>0</v>
      </c>
      <c r="H26" s="313">
        <f>INDEX(Personnel[],MATCH(E26,Paygrade,0),2)</f>
        <v>263</v>
      </c>
      <c r="I26" s="212">
        <f t="shared" si="0"/>
        <v>0</v>
      </c>
    </row>
    <row r="27" spans="1:9" s="190" customFormat="1" ht="11.25" x14ac:dyDescent="0.2">
      <c r="A27" s="309" t="s">
        <v>409</v>
      </c>
      <c r="B27" s="207"/>
      <c r="C27" s="310"/>
      <c r="D27" s="208" t="s">
        <v>258</v>
      </c>
      <c r="E27" s="209" t="s">
        <v>29</v>
      </c>
      <c r="F27" s="210"/>
      <c r="G27" s="210">
        <v>0</v>
      </c>
      <c r="H27" s="313">
        <f>INDEX(Personnel[],MATCH(E27,Paygrade,0),2)</f>
        <v>122</v>
      </c>
      <c r="I27" s="212">
        <f t="shared" si="0"/>
        <v>0</v>
      </c>
    </row>
    <row r="28" spans="1:9" s="190" customFormat="1" ht="11.25" x14ac:dyDescent="0.2">
      <c r="A28" s="309" t="s">
        <v>409</v>
      </c>
      <c r="B28" s="207"/>
      <c r="C28" s="310"/>
      <c r="D28" s="208" t="s">
        <v>258</v>
      </c>
      <c r="E28" s="209" t="s">
        <v>27</v>
      </c>
      <c r="F28" s="210"/>
      <c r="G28" s="210">
        <v>0</v>
      </c>
      <c r="H28" s="313">
        <f>INDEX(Personnel[],MATCH(E28,Paygrade,0),2)</f>
        <v>136</v>
      </c>
      <c r="I28" s="212">
        <f t="shared" si="0"/>
        <v>0</v>
      </c>
    </row>
    <row r="29" spans="1:9" s="190" customFormat="1" ht="11.25" x14ac:dyDescent="0.2">
      <c r="A29" s="309" t="s">
        <v>409</v>
      </c>
      <c r="B29" s="207"/>
      <c r="C29" s="310"/>
      <c r="D29" s="208" t="s">
        <v>258</v>
      </c>
      <c r="E29" s="209" t="s">
        <v>25</v>
      </c>
      <c r="F29" s="210"/>
      <c r="G29" s="210">
        <v>0</v>
      </c>
      <c r="H29" s="313">
        <f>INDEX(Personnel[],MATCH(E29,Paygrade,0),2)</f>
        <v>154</v>
      </c>
      <c r="I29" s="212">
        <f t="shared" si="0"/>
        <v>0</v>
      </c>
    </row>
    <row r="30" spans="1:9" s="190" customFormat="1" ht="11.25" x14ac:dyDescent="0.2">
      <c r="A30" s="309" t="s">
        <v>409</v>
      </c>
      <c r="B30" s="207"/>
      <c r="C30" s="310"/>
      <c r="D30" s="208" t="s">
        <v>258</v>
      </c>
      <c r="E30" s="209" t="s">
        <v>45</v>
      </c>
      <c r="F30" s="210"/>
      <c r="G30" s="210">
        <v>0</v>
      </c>
      <c r="H30" s="313">
        <f>INDEX(Personnel[],MATCH(E30,Paygrade,0),2)</f>
        <v>35</v>
      </c>
      <c r="I30" s="212">
        <f t="shared" si="0"/>
        <v>0</v>
      </c>
    </row>
    <row r="31" spans="1:9" s="190" customFormat="1" ht="11.25" x14ac:dyDescent="0.2">
      <c r="A31" s="309" t="s">
        <v>409</v>
      </c>
      <c r="B31" s="207"/>
      <c r="C31" s="310"/>
      <c r="D31" s="208" t="s">
        <v>258</v>
      </c>
      <c r="E31" s="209" t="s">
        <v>46</v>
      </c>
      <c r="F31" s="210"/>
      <c r="G31" s="210">
        <v>0</v>
      </c>
      <c r="H31" s="313">
        <f>INDEX(Personnel[],MATCH(E31,Paygrade,0),2)</f>
        <v>38</v>
      </c>
      <c r="I31" s="212">
        <f t="shared" si="0"/>
        <v>0</v>
      </c>
    </row>
    <row r="32" spans="1:9" s="190" customFormat="1" ht="11.25" x14ac:dyDescent="0.2">
      <c r="A32" s="309" t="s">
        <v>409</v>
      </c>
      <c r="B32" s="207"/>
      <c r="C32" s="310"/>
      <c r="D32" s="208" t="s">
        <v>258</v>
      </c>
      <c r="E32" s="209" t="s">
        <v>47</v>
      </c>
      <c r="F32" s="210"/>
      <c r="G32" s="210">
        <v>0</v>
      </c>
      <c r="H32" s="313">
        <f>INDEX(Personnel[],MATCH(E32,Paygrade,0),2)</f>
        <v>44</v>
      </c>
      <c r="I32" s="212">
        <f t="shared" si="0"/>
        <v>0</v>
      </c>
    </row>
    <row r="33" spans="1:18" s="190" customFormat="1" ht="11.25" x14ac:dyDescent="0.2">
      <c r="A33" s="309" t="s">
        <v>409</v>
      </c>
      <c r="B33" s="207"/>
      <c r="C33" s="310"/>
      <c r="D33" s="208" t="s">
        <v>258</v>
      </c>
      <c r="E33" s="209" t="s">
        <v>48</v>
      </c>
      <c r="F33" s="210"/>
      <c r="G33" s="210">
        <v>0</v>
      </c>
      <c r="H33" s="313">
        <f>INDEX(Personnel[],MATCH(E33,Paygrade,0),2)</f>
        <v>47</v>
      </c>
      <c r="I33" s="212">
        <f t="shared" si="0"/>
        <v>0</v>
      </c>
    </row>
    <row r="34" spans="1:18" s="190" customFormat="1" ht="11.25" x14ac:dyDescent="0.2">
      <c r="A34" s="309" t="s">
        <v>409</v>
      </c>
      <c r="B34" s="207"/>
      <c r="C34" s="310"/>
      <c r="D34" s="208" t="s">
        <v>258</v>
      </c>
      <c r="E34" s="209" t="s">
        <v>49</v>
      </c>
      <c r="F34" s="210"/>
      <c r="G34" s="210">
        <v>0</v>
      </c>
      <c r="H34" s="313">
        <f>INDEX(Personnel[],MATCH(E34,Paygrade,0),2)</f>
        <v>53</v>
      </c>
      <c r="I34" s="212">
        <f t="shared" si="0"/>
        <v>0</v>
      </c>
    </row>
    <row r="35" spans="1:18" s="190" customFormat="1" ht="11.25" x14ac:dyDescent="0.2">
      <c r="A35" s="309" t="s">
        <v>409</v>
      </c>
      <c r="B35" s="207"/>
      <c r="C35" s="310"/>
      <c r="D35" s="208" t="s">
        <v>258</v>
      </c>
      <c r="E35" s="209" t="s">
        <v>50</v>
      </c>
      <c r="F35" s="210"/>
      <c r="G35" s="210">
        <v>0</v>
      </c>
      <c r="H35" s="313">
        <f>INDEX(Personnel[],MATCH(E35,Paygrade,0),2)</f>
        <v>61</v>
      </c>
      <c r="I35" s="212">
        <f t="shared" si="0"/>
        <v>0</v>
      </c>
    </row>
    <row r="36" spans="1:18" s="190" customFormat="1" ht="11.25" x14ac:dyDescent="0.2">
      <c r="A36" s="309" t="s">
        <v>409</v>
      </c>
      <c r="B36" s="207"/>
      <c r="C36" s="310"/>
      <c r="D36" s="208" t="s">
        <v>258</v>
      </c>
      <c r="E36" s="209" t="s">
        <v>51</v>
      </c>
      <c r="F36" s="210"/>
      <c r="G36" s="210">
        <v>0</v>
      </c>
      <c r="H36" s="313">
        <f>INDEX(Personnel[],MATCH(E36,Paygrade,0),2)</f>
        <v>62</v>
      </c>
      <c r="I36" s="212">
        <f t="shared" si="0"/>
        <v>0</v>
      </c>
    </row>
    <row r="37" spans="1:18" s="190" customFormat="1" ht="12" thickBot="1" x14ac:dyDescent="0.25">
      <c r="A37" s="213"/>
      <c r="B37" s="214"/>
      <c r="C37" s="214"/>
      <c r="D37" s="215"/>
      <c r="E37" s="216"/>
      <c r="F37" s="216"/>
      <c r="G37" s="217"/>
      <c r="H37" s="218"/>
      <c r="I37" s="219"/>
    </row>
    <row r="38" spans="1:18" s="190" customFormat="1" ht="12" thickBot="1" x14ac:dyDescent="0.25">
      <c r="A38" s="220"/>
      <c r="B38" s="220"/>
      <c r="C38" s="221" t="s">
        <v>194</v>
      </c>
      <c r="D38" s="222"/>
      <c r="E38" s="222"/>
      <c r="F38" s="222"/>
      <c r="G38" s="223"/>
      <c r="H38" s="224"/>
      <c r="I38" s="225">
        <f>SUM(I7:I36)</f>
        <v>0</v>
      </c>
    </row>
    <row r="39" spans="1:18" s="190" customFormat="1" ht="12" thickBot="1" x14ac:dyDescent="0.25">
      <c r="A39" s="220"/>
      <c r="B39" s="220"/>
      <c r="C39" s="226"/>
      <c r="D39" s="226"/>
      <c r="E39" s="226"/>
      <c r="F39" s="226"/>
      <c r="G39" s="227"/>
      <c r="I39" s="227"/>
    </row>
    <row r="40" spans="1:18" s="190" customFormat="1" ht="11.25" x14ac:dyDescent="0.2">
      <c r="A40" s="185" t="s">
        <v>211</v>
      </c>
      <c r="B40" s="187" t="s">
        <v>303</v>
      </c>
      <c r="C40" s="187" t="s">
        <v>241</v>
      </c>
      <c r="D40" s="187" t="s">
        <v>239</v>
      </c>
      <c r="E40" s="187" t="s">
        <v>240</v>
      </c>
      <c r="F40" s="187" t="s">
        <v>320</v>
      </c>
      <c r="G40" s="193" t="s">
        <v>141</v>
      </c>
    </row>
    <row r="41" spans="1:18" s="190" customFormat="1" x14ac:dyDescent="0.2">
      <c r="A41" s="228" t="s">
        <v>244</v>
      </c>
      <c r="B41" s="229"/>
      <c r="C41" s="230">
        <v>0</v>
      </c>
      <c r="D41" s="336">
        <f>INDEX(Vehicle[],MATCH(A41,Vehicle_Type,0),3)</f>
        <v>9.84</v>
      </c>
      <c r="E41" s="230">
        <v>0</v>
      </c>
      <c r="F41" s="337">
        <f>INDEX(Vehicle[],MATCH(A41,Vehicle_Type,0),2)</f>
        <v>0.16</v>
      </c>
      <c r="G41" s="231">
        <f>C41*D41+E41*F41</f>
        <v>0</v>
      </c>
      <c r="M41"/>
      <c r="N41"/>
      <c r="O41"/>
      <c r="P41"/>
      <c r="Q41"/>
      <c r="R41"/>
    </row>
    <row r="42" spans="1:18" s="190" customFormat="1" x14ac:dyDescent="0.2">
      <c r="A42" s="228" t="s">
        <v>242</v>
      </c>
      <c r="B42" s="229"/>
      <c r="C42" s="230">
        <v>0</v>
      </c>
      <c r="D42" s="336">
        <f>INDEX(Vehicle[],MATCH(A42,Vehicle_Type,0),3)</f>
        <v>9.16</v>
      </c>
      <c r="E42" s="230">
        <v>0</v>
      </c>
      <c r="F42" s="337">
        <f>INDEX(Vehicle[],MATCH(A42,Vehicle_Type,0),2)</f>
        <v>0.13</v>
      </c>
      <c r="G42" s="231">
        <f t="shared" ref="G42:G43" si="1">C42*D42+E42*F42</f>
        <v>0</v>
      </c>
      <c r="M42"/>
      <c r="N42"/>
      <c r="O42"/>
      <c r="P42"/>
      <c r="Q42"/>
      <c r="R42"/>
    </row>
    <row r="43" spans="1:18" s="190" customFormat="1" x14ac:dyDescent="0.2">
      <c r="A43" s="228" t="s">
        <v>243</v>
      </c>
      <c r="B43" s="229"/>
      <c r="C43" s="230">
        <v>0</v>
      </c>
      <c r="D43" s="336">
        <f>INDEX(Vehicle[],MATCH(A43,Vehicle_Type,0),3)</f>
        <v>7.35</v>
      </c>
      <c r="E43" s="230">
        <v>0</v>
      </c>
      <c r="F43" s="337">
        <f>INDEX(Vehicle[],MATCH(A43,Vehicle_Type,0),2)</f>
        <v>0.12</v>
      </c>
      <c r="G43" s="231">
        <f t="shared" si="1"/>
        <v>0</v>
      </c>
      <c r="M43"/>
      <c r="N43"/>
      <c r="O43"/>
      <c r="P43"/>
      <c r="Q43"/>
      <c r="R43"/>
    </row>
    <row r="44" spans="1:18" s="190" customFormat="1" ht="13.5" thickBot="1" x14ac:dyDescent="0.25">
      <c r="C44" s="194"/>
      <c r="G44" s="232"/>
      <c r="M44"/>
      <c r="N44"/>
      <c r="O44"/>
      <c r="P44"/>
      <c r="Q44"/>
      <c r="R44"/>
    </row>
    <row r="45" spans="1:18" s="190" customFormat="1" ht="13.5" thickBot="1" x14ac:dyDescent="0.25">
      <c r="C45" s="221" t="s">
        <v>212</v>
      </c>
      <c r="D45" s="222"/>
      <c r="E45" s="222"/>
      <c r="F45" s="233"/>
      <c r="G45" s="234">
        <f>SUM(G41:G43)</f>
        <v>0</v>
      </c>
      <c r="H45" s="235"/>
      <c r="K45" s="191"/>
      <c r="L45" s="191"/>
      <c r="M45"/>
      <c r="N45"/>
      <c r="O45"/>
      <c r="P45"/>
      <c r="Q45"/>
      <c r="R45"/>
    </row>
    <row r="46" spans="1:18" s="190" customFormat="1" ht="13.5" thickBot="1" x14ac:dyDescent="0.25">
      <c r="C46" s="236"/>
      <c r="D46" s="236"/>
      <c r="E46" s="236"/>
      <c r="F46" s="236"/>
      <c r="G46" s="237"/>
      <c r="H46" s="238"/>
      <c r="L46" s="191"/>
      <c r="M46"/>
      <c r="N46"/>
      <c r="O46"/>
      <c r="P46"/>
      <c r="Q46"/>
      <c r="R46"/>
    </row>
    <row r="47" spans="1:18" s="190" customFormat="1" x14ac:dyDescent="0.2">
      <c r="A47" s="185" t="s">
        <v>200</v>
      </c>
      <c r="B47" s="187"/>
      <c r="C47" s="92" t="s">
        <v>201</v>
      </c>
      <c r="D47" s="187" t="s">
        <v>238</v>
      </c>
      <c r="E47" s="187" t="s">
        <v>233</v>
      </c>
      <c r="F47" s="187" t="s">
        <v>234</v>
      </c>
      <c r="G47" s="188" t="s">
        <v>141</v>
      </c>
      <c r="H47" s="189" t="s">
        <v>305</v>
      </c>
      <c r="I47" s="192"/>
      <c r="L47" s="191"/>
      <c r="M47"/>
      <c r="N47"/>
      <c r="O47"/>
      <c r="P47"/>
      <c r="Q47"/>
      <c r="R47"/>
    </row>
    <row r="48" spans="1:18" s="190" customFormat="1" x14ac:dyDescent="0.2">
      <c r="A48" s="239" t="s">
        <v>364</v>
      </c>
      <c r="B48" s="240"/>
      <c r="C48" s="89"/>
      <c r="D48" s="241" t="s">
        <v>8</v>
      </c>
      <c r="E48" s="210">
        <v>0</v>
      </c>
      <c r="F48" s="211">
        <f>INDEX(ADMIN!$A$7:$C$13,MATCH(A48,Air_Type,0),2)</f>
        <v>21111</v>
      </c>
      <c r="G48" s="242">
        <f>E48*F48</f>
        <v>0</v>
      </c>
      <c r="H48" s="243"/>
      <c r="I48" s="244"/>
      <c r="L48" s="191"/>
      <c r="M48"/>
      <c r="N48"/>
      <c r="O48"/>
      <c r="P48"/>
      <c r="Q48"/>
      <c r="R48"/>
    </row>
    <row r="49" spans="1:18" s="190" customFormat="1" x14ac:dyDescent="0.2">
      <c r="A49" s="239" t="s">
        <v>386</v>
      </c>
      <c r="B49" s="245"/>
      <c r="C49" s="89"/>
      <c r="D49" s="246" t="s">
        <v>8</v>
      </c>
      <c r="E49" s="210">
        <v>0</v>
      </c>
      <c r="F49" s="211">
        <f>INDEX(ADMIN!$A$7:$C$13,MATCH(A49,Air_Type,0),2)</f>
        <v>20921</v>
      </c>
      <c r="G49" s="247">
        <f>E49*F49</f>
        <v>0</v>
      </c>
      <c r="H49" s="243"/>
      <c r="I49" s="244"/>
      <c r="L49" s="191"/>
      <c r="M49"/>
      <c r="N49"/>
      <c r="O49"/>
      <c r="P49"/>
      <c r="Q49"/>
      <c r="R49"/>
    </row>
    <row r="50" spans="1:18" s="190" customFormat="1" ht="13.5" thickBot="1" x14ac:dyDescent="0.25">
      <c r="B50" s="245"/>
      <c r="C50" s="194"/>
      <c r="D50" s="248"/>
      <c r="G50" s="232"/>
      <c r="L50" s="191"/>
      <c r="M50"/>
      <c r="N50"/>
      <c r="O50"/>
      <c r="P50"/>
      <c r="Q50"/>
      <c r="R50"/>
    </row>
    <row r="51" spans="1:18" s="190" customFormat="1" ht="13.5" thickBot="1" x14ac:dyDescent="0.25">
      <c r="C51" s="221" t="s">
        <v>202</v>
      </c>
      <c r="D51" s="222"/>
      <c r="E51" s="222"/>
      <c r="F51" s="222"/>
      <c r="G51" s="234">
        <f>SUM(G48:G49)</f>
        <v>0</v>
      </c>
      <c r="H51" s="249"/>
      <c r="L51" s="191"/>
      <c r="M51"/>
      <c r="N51"/>
      <c r="O51"/>
      <c r="P51"/>
      <c r="Q51"/>
      <c r="R51"/>
    </row>
    <row r="52" spans="1:18" s="190" customFormat="1" ht="13.5" thickBot="1" x14ac:dyDescent="0.25">
      <c r="L52" s="191"/>
      <c r="M52"/>
      <c r="N52"/>
      <c r="O52"/>
      <c r="P52"/>
      <c r="Q52"/>
      <c r="R52"/>
    </row>
    <row r="53" spans="1:18" s="190" customFormat="1" x14ac:dyDescent="0.2">
      <c r="A53" s="185" t="s">
        <v>195</v>
      </c>
      <c r="B53" s="186"/>
      <c r="C53" s="88" t="s">
        <v>196</v>
      </c>
      <c r="D53" s="187" t="s">
        <v>238</v>
      </c>
      <c r="E53" s="187" t="s">
        <v>233</v>
      </c>
      <c r="F53" s="187" t="s">
        <v>234</v>
      </c>
      <c r="G53" s="188" t="s">
        <v>141</v>
      </c>
      <c r="H53" s="189" t="s">
        <v>305</v>
      </c>
      <c r="L53" s="191"/>
      <c r="M53" s="191"/>
      <c r="N53" s="191"/>
      <c r="O53" s="191"/>
      <c r="P53" s="191"/>
    </row>
    <row r="54" spans="1:18" s="190" customFormat="1" x14ac:dyDescent="0.2">
      <c r="A54" s="239" t="s">
        <v>362</v>
      </c>
      <c r="B54" s="240"/>
      <c r="C54" s="90"/>
      <c r="D54" s="241" t="str">
        <f>INDEX(Boats[],MATCH(A54,Boat_Type,0),3)</f>
        <v>HOURLY</v>
      </c>
      <c r="E54" s="210">
        <v>0</v>
      </c>
      <c r="F54" s="250">
        <f>INDEX(Boats[],MATCH(A54,Boat_Type,0),2)</f>
        <v>1511</v>
      </c>
      <c r="G54" s="242">
        <f>E54*F54</f>
        <v>0</v>
      </c>
      <c r="H54" s="243"/>
      <c r="L54" s="191"/>
      <c r="M54" s="191"/>
      <c r="N54" s="191"/>
      <c r="O54" s="191"/>
      <c r="P54" s="191"/>
    </row>
    <row r="55" spans="1:18" s="190" customFormat="1" x14ac:dyDescent="0.2">
      <c r="A55" s="239" t="s">
        <v>360</v>
      </c>
      <c r="B55" s="245"/>
      <c r="C55" s="91"/>
      <c r="D55" s="241" t="str">
        <f>INDEX(Boats[],MATCH(A55,Boat_Type,0),3)</f>
        <v>HOURLY</v>
      </c>
      <c r="E55" s="251">
        <v>0</v>
      </c>
      <c r="F55" s="250">
        <f>INDEX(Boats[],MATCH(A55,Boat_Type,0),2)</f>
        <v>3429</v>
      </c>
      <c r="G55" s="242">
        <f>E55*F55</f>
        <v>0</v>
      </c>
      <c r="H55" s="252"/>
      <c r="L55" s="191"/>
      <c r="M55" s="191"/>
      <c r="N55" s="191"/>
      <c r="O55" s="191"/>
      <c r="P55" s="191"/>
    </row>
    <row r="56" spans="1:18" s="190" customFormat="1" ht="13.5" thickBot="1" x14ac:dyDescent="0.25">
      <c r="A56" s="245"/>
      <c r="B56" s="245"/>
      <c r="C56" s="253"/>
      <c r="D56" s="248"/>
      <c r="E56" s="248"/>
      <c r="G56" s="254"/>
      <c r="H56" s="255"/>
      <c r="L56" s="191"/>
      <c r="M56" s="191"/>
      <c r="N56" s="191"/>
      <c r="O56" s="191"/>
      <c r="P56" s="191"/>
    </row>
    <row r="57" spans="1:18" s="190" customFormat="1" ht="12" thickBot="1" x14ac:dyDescent="0.25">
      <c r="C57" s="221" t="s">
        <v>197</v>
      </c>
      <c r="D57" s="222"/>
      <c r="E57" s="222"/>
      <c r="F57" s="222"/>
      <c r="G57" s="234">
        <f>SUM(G54:G55)</f>
        <v>0</v>
      </c>
    </row>
    <row r="58" spans="1:18" s="190" customFormat="1" ht="12" thickBot="1" x14ac:dyDescent="0.25">
      <c r="G58" s="256"/>
    </row>
    <row r="59" spans="1:18" s="190" customFormat="1" ht="11.25" x14ac:dyDescent="0.2">
      <c r="A59" s="185" t="s">
        <v>198</v>
      </c>
      <c r="B59" s="187"/>
      <c r="C59" s="92" t="s">
        <v>304</v>
      </c>
      <c r="D59" s="187" t="s">
        <v>238</v>
      </c>
      <c r="E59" s="187" t="s">
        <v>233</v>
      </c>
      <c r="F59" s="187" t="s">
        <v>234</v>
      </c>
      <c r="G59" s="188" t="s">
        <v>141</v>
      </c>
      <c r="H59" s="189" t="s">
        <v>305</v>
      </c>
    </row>
    <row r="60" spans="1:18" s="190" customFormat="1" ht="11.25" x14ac:dyDescent="0.2">
      <c r="A60" s="239" t="s">
        <v>336</v>
      </c>
      <c r="B60" s="240"/>
      <c r="C60" s="90"/>
      <c r="D60" s="241" t="str">
        <f>INDEX(Cutters[],MATCH(A60,Cutter_Type,0),3)</f>
        <v>HOURLY</v>
      </c>
      <c r="E60" s="210">
        <v>0</v>
      </c>
      <c r="F60" s="250">
        <f>INDEX(Cutters[],MATCH(A60,Cutter_Type,0),2)</f>
        <v>32876</v>
      </c>
      <c r="G60" s="242">
        <f>E60*F60</f>
        <v>0</v>
      </c>
      <c r="H60" s="243"/>
    </row>
    <row r="61" spans="1:18" s="190" customFormat="1" ht="11.25" x14ac:dyDescent="0.2">
      <c r="A61" s="239" t="s">
        <v>347</v>
      </c>
      <c r="B61" s="240"/>
      <c r="C61" s="91"/>
      <c r="D61" s="241" t="str">
        <f>INDEX(Cutters[],MATCH(A61,Cutter_Type,0),3)</f>
        <v>HOURLY</v>
      </c>
      <c r="E61" s="210">
        <v>0</v>
      </c>
      <c r="F61" s="250">
        <f>INDEX(Cutters[],MATCH(A61,Cutter_Type,0),2)</f>
        <v>7787</v>
      </c>
      <c r="G61" s="242">
        <f>E61*F61</f>
        <v>0</v>
      </c>
      <c r="H61" s="252"/>
    </row>
    <row r="62" spans="1:18" s="190" customFormat="1" ht="12" thickBot="1" x14ac:dyDescent="0.25">
      <c r="A62" s="245"/>
      <c r="C62" s="253"/>
      <c r="G62" s="254"/>
      <c r="H62" s="245"/>
    </row>
    <row r="63" spans="1:18" s="190" customFormat="1" ht="12" thickBot="1" x14ac:dyDescent="0.25">
      <c r="C63" s="221" t="s">
        <v>199</v>
      </c>
      <c r="D63" s="222"/>
      <c r="E63" s="222"/>
      <c r="F63" s="222"/>
      <c r="G63" s="234">
        <f>SUM(G60:G61)</f>
        <v>0</v>
      </c>
    </row>
    <row r="64" spans="1:18" s="190" customFormat="1" ht="12" thickBot="1" x14ac:dyDescent="0.25">
      <c r="F64" s="320"/>
    </row>
    <row r="65" spans="1:9" s="190" customFormat="1" ht="11.25" x14ac:dyDescent="0.2">
      <c r="A65" s="185" t="s">
        <v>203</v>
      </c>
      <c r="B65" s="186"/>
      <c r="C65" s="186"/>
      <c r="D65" s="187" t="s">
        <v>238</v>
      </c>
      <c r="E65" s="187" t="s">
        <v>233</v>
      </c>
      <c r="F65" s="319" t="s">
        <v>234</v>
      </c>
      <c r="G65" s="193" t="s">
        <v>141</v>
      </c>
      <c r="H65" s="194"/>
      <c r="I65" s="192"/>
    </row>
    <row r="66" spans="1:9" s="190" customFormat="1" ht="11.25" x14ac:dyDescent="0.2">
      <c r="A66" s="239" t="s">
        <v>115</v>
      </c>
      <c r="B66" s="240"/>
      <c r="C66" s="240"/>
      <c r="D66" s="241" t="str">
        <f>INDEX(Equipment[],MATCH(A66,Equip_List,0),3)</f>
        <v>HOURLY</v>
      </c>
      <c r="E66" s="210">
        <v>0</v>
      </c>
      <c r="F66" s="250">
        <f>INDEX(Equipment[],MATCH(A66,Equip_List,0),2)</f>
        <v>15</v>
      </c>
      <c r="G66" s="231">
        <f>E66*F66</f>
        <v>0</v>
      </c>
      <c r="H66" s="217"/>
      <c r="I66" s="244"/>
    </row>
    <row r="67" spans="1:9" s="190" customFormat="1" ht="11.25" x14ac:dyDescent="0.2">
      <c r="A67" s="239" t="s">
        <v>105</v>
      </c>
      <c r="B67" s="240"/>
      <c r="C67" s="240"/>
      <c r="D67" s="241" t="str">
        <f>INDEX(Equipment[],MATCH(A67,Equip_List,0),3)</f>
        <v>HOURLY</v>
      </c>
      <c r="E67" s="210">
        <v>0</v>
      </c>
      <c r="F67" s="250">
        <f>INDEX(Equipment[],MATCH(A67,Equip_List,0),2)</f>
        <v>13</v>
      </c>
      <c r="G67" s="231">
        <f>E67*F67</f>
        <v>0</v>
      </c>
      <c r="H67" s="217"/>
      <c r="I67" s="244"/>
    </row>
    <row r="68" spans="1:9" s="190" customFormat="1" ht="11.25" x14ac:dyDescent="0.2">
      <c r="A68" s="239" t="s">
        <v>80</v>
      </c>
      <c r="B68" s="240"/>
      <c r="C68" s="245"/>
      <c r="D68" s="241" t="str">
        <f>INDEX(Equipment[],MATCH(A68,Equip_List,0),3)</f>
        <v>HOURLY</v>
      </c>
      <c r="E68" s="210">
        <v>0</v>
      </c>
      <c r="F68" s="250">
        <f>INDEX(Equipment[],MATCH(A68,Equip_List,0),2)</f>
        <v>296</v>
      </c>
      <c r="G68" s="231">
        <f>E68*F68</f>
        <v>0</v>
      </c>
      <c r="H68" s="217"/>
      <c r="I68" s="244"/>
    </row>
    <row r="69" spans="1:9" s="190" customFormat="1" ht="12" thickBot="1" x14ac:dyDescent="0.25">
      <c r="A69" s="245"/>
      <c r="C69" s="253"/>
      <c r="G69" s="254"/>
    </row>
    <row r="70" spans="1:9" s="190" customFormat="1" ht="12" thickBot="1" x14ac:dyDescent="0.25">
      <c r="C70" s="221" t="s">
        <v>204</v>
      </c>
      <c r="D70" s="222"/>
      <c r="E70" s="222"/>
      <c r="F70" s="222"/>
      <c r="G70" s="234">
        <f>SUM(G66:G68)</f>
        <v>0</v>
      </c>
      <c r="H70" s="249"/>
    </row>
    <row r="71" spans="1:9" s="190" customFormat="1" ht="12" thickBot="1" x14ac:dyDescent="0.25">
      <c r="C71" s="226"/>
      <c r="D71" s="226"/>
      <c r="E71" s="226"/>
      <c r="F71" s="249"/>
      <c r="G71" s="249"/>
    </row>
    <row r="72" spans="1:9" s="190" customFormat="1" ht="11.25" x14ac:dyDescent="0.2">
      <c r="A72" s="185" t="s">
        <v>205</v>
      </c>
      <c r="B72" s="186"/>
      <c r="C72" s="257" t="s">
        <v>206</v>
      </c>
      <c r="D72" s="258"/>
      <c r="E72" s="186"/>
      <c r="F72" s="187" t="s">
        <v>207</v>
      </c>
      <c r="G72" s="193" t="s">
        <v>208</v>
      </c>
    </row>
    <row r="73" spans="1:9" s="190" customFormat="1" ht="11.25" x14ac:dyDescent="0.2">
      <c r="A73" s="239" t="s">
        <v>209</v>
      </c>
      <c r="B73" s="259"/>
      <c r="C73" s="260"/>
      <c r="D73" s="261"/>
      <c r="E73" s="262"/>
      <c r="F73" s="430"/>
      <c r="G73" s="263"/>
    </row>
    <row r="74" spans="1:9" s="190" customFormat="1" ht="12" thickBot="1" x14ac:dyDescent="0.25">
      <c r="C74" s="248"/>
      <c r="G74" s="256"/>
    </row>
    <row r="75" spans="1:9" s="190" customFormat="1" ht="12" thickBot="1" x14ac:dyDescent="0.25">
      <c r="C75" s="221" t="s">
        <v>210</v>
      </c>
      <c r="D75" s="222"/>
      <c r="E75" s="222"/>
      <c r="F75" s="222"/>
      <c r="G75" s="234">
        <f>SUM(G73:G73)</f>
        <v>0</v>
      </c>
    </row>
    <row r="76" spans="1:9" s="190" customFormat="1" ht="12" thickBot="1" x14ac:dyDescent="0.25"/>
    <row r="77" spans="1:9" s="190" customFormat="1" ht="11.25" x14ac:dyDescent="0.2">
      <c r="A77" s="185" t="s">
        <v>213</v>
      </c>
      <c r="B77" s="186"/>
      <c r="C77" s="257" t="s">
        <v>214</v>
      </c>
      <c r="D77" s="258"/>
      <c r="E77" s="186"/>
      <c r="F77" s="186"/>
      <c r="G77" s="264" t="s">
        <v>215</v>
      </c>
    </row>
    <row r="78" spans="1:9" s="190" customFormat="1" ht="11.25" x14ac:dyDescent="0.2">
      <c r="A78" s="239"/>
      <c r="B78" s="240"/>
      <c r="C78" s="428"/>
      <c r="D78" s="429"/>
      <c r="E78" s="326"/>
      <c r="F78" s="259"/>
      <c r="G78" s="263"/>
    </row>
    <row r="79" spans="1:9" s="190" customFormat="1" ht="11.25" x14ac:dyDescent="0.2">
      <c r="A79" s="239"/>
      <c r="B79" s="240"/>
      <c r="C79" s="265"/>
      <c r="D79" s="261"/>
      <c r="E79" s="326"/>
      <c r="F79" s="259"/>
      <c r="G79" s="263"/>
    </row>
    <row r="80" spans="1:9" s="190" customFormat="1" ht="11.25" x14ac:dyDescent="0.2">
      <c r="A80" s="239"/>
      <c r="B80" s="240"/>
      <c r="C80" s="265"/>
      <c r="D80" s="261"/>
      <c r="E80" s="326"/>
      <c r="F80" s="259"/>
      <c r="G80" s="263"/>
    </row>
    <row r="81" spans="1:7" s="190" customFormat="1" ht="12" thickBot="1" x14ac:dyDescent="0.25">
      <c r="G81" s="256"/>
    </row>
    <row r="82" spans="1:7" s="190" customFormat="1" ht="12" thickBot="1" x14ac:dyDescent="0.25">
      <c r="C82" s="221" t="s">
        <v>216</v>
      </c>
      <c r="D82" s="222"/>
      <c r="E82" s="222"/>
      <c r="F82" s="222"/>
      <c r="G82" s="266">
        <f>SUM(G78:G80)</f>
        <v>0</v>
      </c>
    </row>
    <row r="83" spans="1:7" s="190" customFormat="1" ht="12" thickBot="1" x14ac:dyDescent="0.25">
      <c r="G83" s="244"/>
    </row>
    <row r="84" spans="1:7" s="190" customFormat="1" ht="11.25" x14ac:dyDescent="0.2">
      <c r="A84" s="185" t="s">
        <v>323</v>
      </c>
      <c r="B84" s="186"/>
      <c r="C84" s="257" t="s">
        <v>217</v>
      </c>
      <c r="D84" s="258"/>
      <c r="E84" s="257" t="s">
        <v>218</v>
      </c>
      <c r="F84" s="258"/>
      <c r="G84" s="193" t="s">
        <v>215</v>
      </c>
    </row>
    <row r="85" spans="1:7" s="190" customFormat="1" ht="11.25" x14ac:dyDescent="0.2">
      <c r="A85" s="239"/>
      <c r="B85" s="259"/>
      <c r="C85" s="426"/>
      <c r="D85" s="427"/>
      <c r="E85" s="267"/>
      <c r="F85" s="268"/>
      <c r="G85" s="263"/>
    </row>
    <row r="86" spans="1:7" s="190" customFormat="1" ht="11.25" x14ac:dyDescent="0.2">
      <c r="A86" s="239"/>
      <c r="B86" s="259"/>
      <c r="C86" s="265"/>
      <c r="D86" s="261"/>
      <c r="E86" s="267"/>
      <c r="F86" s="268"/>
      <c r="G86" s="263"/>
    </row>
    <row r="87" spans="1:7" s="190" customFormat="1" ht="11.25" x14ac:dyDescent="0.2">
      <c r="A87" s="239"/>
      <c r="B87" s="259"/>
      <c r="C87" s="265"/>
      <c r="D87" s="261"/>
      <c r="E87" s="267"/>
      <c r="F87" s="268"/>
      <c r="G87" s="263"/>
    </row>
    <row r="88" spans="1:7" s="190" customFormat="1" ht="12" thickBot="1" x14ac:dyDescent="0.25">
      <c r="G88" s="256"/>
    </row>
    <row r="89" spans="1:7" s="190" customFormat="1" ht="12" thickBot="1" x14ac:dyDescent="0.25">
      <c r="C89" s="221" t="s">
        <v>219</v>
      </c>
      <c r="D89" s="222"/>
      <c r="E89" s="222"/>
      <c r="F89" s="222"/>
      <c r="G89" s="234">
        <f>SUM(G85:G87)</f>
        <v>0</v>
      </c>
    </row>
    <row r="90" spans="1:7" s="190" customFormat="1" ht="12" thickBot="1" x14ac:dyDescent="0.25">
      <c r="B90" s="305"/>
      <c r="C90" s="226"/>
      <c r="D90" s="226"/>
      <c r="E90" s="322"/>
      <c r="F90" s="226"/>
      <c r="G90" s="249"/>
    </row>
    <row r="91" spans="1:7" s="190" customFormat="1" ht="11.25" x14ac:dyDescent="0.2">
      <c r="A91" s="424" t="s">
        <v>321</v>
      </c>
      <c r="B91" s="186"/>
      <c r="C91" s="257" t="s">
        <v>214</v>
      </c>
      <c r="D91" s="258"/>
      <c r="E91" s="321"/>
      <c r="F91" s="186"/>
      <c r="G91" s="264" t="s">
        <v>215</v>
      </c>
    </row>
    <row r="92" spans="1:7" s="190" customFormat="1" ht="11.25" x14ac:dyDescent="0.2">
      <c r="A92" s="308"/>
      <c r="B92" s="304"/>
      <c r="C92" s="428"/>
      <c r="D92" s="429"/>
      <c r="E92" s="323"/>
      <c r="F92" s="259"/>
      <c r="G92" s="263"/>
    </row>
    <row r="93" spans="1:7" s="190" customFormat="1" ht="11.25" x14ac:dyDescent="0.2">
      <c r="A93" s="307"/>
      <c r="B93" s="240"/>
      <c r="C93" s="428"/>
      <c r="D93" s="429"/>
      <c r="E93" s="323"/>
      <c r="F93" s="259"/>
      <c r="G93" s="263"/>
    </row>
    <row r="94" spans="1:7" s="190" customFormat="1" ht="11.25" x14ac:dyDescent="0.2">
      <c r="A94" s="306"/>
      <c r="B94" s="240"/>
      <c r="C94" s="428"/>
      <c r="D94" s="429"/>
      <c r="E94" s="323"/>
      <c r="F94" s="259"/>
      <c r="G94" s="263"/>
    </row>
    <row r="95" spans="1:7" s="190" customFormat="1" ht="12" thickBot="1" x14ac:dyDescent="0.25">
      <c r="A95" s="194"/>
      <c r="G95" s="256"/>
    </row>
    <row r="96" spans="1:7" s="190" customFormat="1" ht="12" thickBot="1" x14ac:dyDescent="0.25">
      <c r="A96" s="194"/>
      <c r="C96" s="221" t="s">
        <v>220</v>
      </c>
      <c r="D96" s="222"/>
      <c r="E96" s="222"/>
      <c r="F96" s="222"/>
      <c r="G96" s="266">
        <f>SUM(G92:G94)</f>
        <v>0</v>
      </c>
    </row>
    <row r="97" spans="1:17" s="190" customFormat="1" ht="12" thickBot="1" x14ac:dyDescent="0.25">
      <c r="A97" s="194"/>
      <c r="C97" s="226"/>
      <c r="D97" s="226"/>
      <c r="E97" s="226"/>
      <c r="F97" s="226"/>
      <c r="G97" s="270"/>
    </row>
    <row r="98" spans="1:17" s="190" customFormat="1" ht="11.25" x14ac:dyDescent="0.2">
      <c r="A98" s="425" t="s">
        <v>322</v>
      </c>
      <c r="B98" s="186"/>
      <c r="C98" s="257" t="s">
        <v>214</v>
      </c>
      <c r="D98" s="258"/>
      <c r="E98" s="269"/>
      <c r="F98" s="269"/>
      <c r="G98" s="264" t="s">
        <v>215</v>
      </c>
    </row>
    <row r="99" spans="1:17" s="190" customFormat="1" ht="11.25" x14ac:dyDescent="0.2">
      <c r="A99" s="239"/>
      <c r="B99" s="240"/>
      <c r="C99" s="428"/>
      <c r="D99" s="429"/>
      <c r="E99" s="326"/>
      <c r="F99" s="259"/>
      <c r="G99" s="263"/>
    </row>
    <row r="100" spans="1:17" s="190" customFormat="1" ht="11.25" x14ac:dyDescent="0.2">
      <c r="A100" s="239"/>
      <c r="B100" s="240"/>
      <c r="C100" s="428"/>
      <c r="D100" s="429"/>
      <c r="E100" s="326"/>
      <c r="F100" s="259"/>
      <c r="G100" s="263"/>
    </row>
    <row r="101" spans="1:17" s="190" customFormat="1" ht="11.25" x14ac:dyDescent="0.2">
      <c r="A101" s="239"/>
      <c r="B101" s="245"/>
      <c r="C101" s="428"/>
      <c r="D101" s="429"/>
      <c r="E101" s="326"/>
      <c r="F101" s="327"/>
      <c r="G101" s="271"/>
    </row>
    <row r="102" spans="1:17" s="190" customFormat="1" ht="12" thickBot="1" x14ac:dyDescent="0.25">
      <c r="B102" s="245"/>
      <c r="F102" s="248"/>
      <c r="G102" s="272"/>
    </row>
    <row r="103" spans="1:17" s="190" customFormat="1" ht="12" thickBot="1" x14ac:dyDescent="0.25">
      <c r="C103" s="221" t="s">
        <v>221</v>
      </c>
      <c r="D103" s="222"/>
      <c r="E103" s="222"/>
      <c r="F103" s="222"/>
      <c r="G103" s="266">
        <f>SUM(G99:G101)</f>
        <v>0</v>
      </c>
    </row>
    <row r="104" spans="1:17" s="190" customFormat="1" ht="12" thickBot="1" x14ac:dyDescent="0.25">
      <c r="G104" s="244"/>
    </row>
    <row r="105" spans="1:17" s="190" customFormat="1" ht="11.25" x14ac:dyDescent="0.2">
      <c r="A105" s="185" t="s">
        <v>222</v>
      </c>
      <c r="B105" s="273"/>
      <c r="C105" s="257" t="s">
        <v>214</v>
      </c>
      <c r="D105" s="258"/>
      <c r="E105" s="269"/>
      <c r="F105" s="269"/>
      <c r="G105" s="264" t="s">
        <v>215</v>
      </c>
    </row>
    <row r="106" spans="1:17" s="190" customFormat="1" ht="11.25" x14ac:dyDescent="0.2">
      <c r="A106" s="239"/>
      <c r="B106" s="240"/>
      <c r="C106" s="428"/>
      <c r="D106" s="429"/>
      <c r="E106" s="326"/>
      <c r="F106" s="259"/>
      <c r="G106" s="263"/>
    </row>
    <row r="107" spans="1:17" s="190" customFormat="1" ht="11.25" x14ac:dyDescent="0.2">
      <c r="A107" s="239"/>
      <c r="B107" s="240"/>
      <c r="C107" s="428"/>
      <c r="D107" s="429"/>
      <c r="E107" s="326"/>
      <c r="F107" s="259"/>
      <c r="G107" s="263"/>
    </row>
    <row r="108" spans="1:17" s="190" customFormat="1" ht="11.25" x14ac:dyDescent="0.2">
      <c r="A108" s="239"/>
      <c r="B108" s="240"/>
      <c r="C108" s="428"/>
      <c r="D108" s="429"/>
      <c r="E108" s="326"/>
      <c r="F108" s="259"/>
      <c r="G108" s="271"/>
    </row>
    <row r="109" spans="1:17" s="190" customFormat="1" ht="12" thickBot="1" x14ac:dyDescent="0.25">
      <c r="C109" s="226"/>
      <c r="D109" s="226"/>
      <c r="E109" s="226"/>
      <c r="F109" s="226"/>
      <c r="G109" s="275"/>
    </row>
    <row r="110" spans="1:17" s="190" customFormat="1" ht="13.5" thickBot="1" x14ac:dyDescent="0.25">
      <c r="C110" s="221" t="s">
        <v>223</v>
      </c>
      <c r="D110" s="222"/>
      <c r="E110" s="222"/>
      <c r="F110" s="222"/>
      <c r="G110" s="266">
        <f>SUM(G106:G108)</f>
        <v>0</v>
      </c>
      <c r="K110" s="198"/>
      <c r="L110" s="198"/>
      <c r="M110" s="198"/>
      <c r="N110" s="198"/>
      <c r="O110" s="198"/>
      <c r="P110" s="198"/>
      <c r="Q110" s="198"/>
    </row>
    <row r="111" spans="1:17" s="198" customFormat="1" ht="13.5" thickBot="1" x14ac:dyDescent="0.25">
      <c r="B111" s="276"/>
      <c r="E111" s="277"/>
      <c r="G111" s="277"/>
      <c r="K111" s="190"/>
      <c r="L111" s="190"/>
      <c r="M111" s="190"/>
      <c r="N111" s="190"/>
      <c r="O111" s="190"/>
      <c r="P111" s="190"/>
      <c r="Q111" s="190"/>
    </row>
    <row r="112" spans="1:17" s="190" customFormat="1" ht="11.25" x14ac:dyDescent="0.2">
      <c r="A112" s="185" t="s">
        <v>224</v>
      </c>
      <c r="B112" s="186"/>
      <c r="C112" s="257" t="s">
        <v>214</v>
      </c>
      <c r="D112" s="258"/>
      <c r="E112" s="269"/>
      <c r="F112" s="269"/>
      <c r="G112" s="264" t="s">
        <v>215</v>
      </c>
    </row>
    <row r="113" spans="1:17" s="190" customFormat="1" ht="11.25" x14ac:dyDescent="0.2">
      <c r="A113" s="239"/>
      <c r="B113" s="240"/>
      <c r="C113" s="428"/>
      <c r="D113" s="429"/>
      <c r="E113" s="326"/>
      <c r="F113" s="259"/>
      <c r="G113" s="263"/>
    </row>
    <row r="114" spans="1:17" s="190" customFormat="1" ht="11.25" x14ac:dyDescent="0.2">
      <c r="A114" s="239"/>
      <c r="B114" s="240"/>
      <c r="C114" s="428"/>
      <c r="D114" s="429"/>
      <c r="E114" s="326"/>
      <c r="F114" s="259"/>
      <c r="G114" s="263"/>
    </row>
    <row r="115" spans="1:17" s="190" customFormat="1" x14ac:dyDescent="0.2">
      <c r="A115" s="239"/>
      <c r="B115" s="240"/>
      <c r="C115" s="428"/>
      <c r="D115" s="429"/>
      <c r="E115" s="326"/>
      <c r="F115" s="259"/>
      <c r="G115" s="263"/>
      <c r="I115"/>
      <c r="J115"/>
      <c r="K115"/>
    </row>
    <row r="116" spans="1:17" s="190" customFormat="1" ht="13.5" thickBot="1" x14ac:dyDescent="0.25">
      <c r="D116" s="248"/>
      <c r="G116" s="256"/>
      <c r="I116"/>
      <c r="J116"/>
      <c r="K116"/>
    </row>
    <row r="117" spans="1:17" s="190" customFormat="1" ht="13.5" thickBot="1" x14ac:dyDescent="0.25">
      <c r="C117" s="221" t="s">
        <v>225</v>
      </c>
      <c r="D117" s="222"/>
      <c r="E117" s="222"/>
      <c r="F117" s="222"/>
      <c r="G117" s="266">
        <f>SUM(G113:G115)</f>
        <v>0</v>
      </c>
      <c r="I117"/>
      <c r="J117"/>
      <c r="K117"/>
    </row>
    <row r="118" spans="1:17" s="190" customFormat="1" ht="13.5" thickBot="1" x14ac:dyDescent="0.25">
      <c r="G118" s="244"/>
      <c r="I118"/>
      <c r="J118"/>
      <c r="K118"/>
    </row>
    <row r="119" spans="1:17" s="190" customFormat="1" x14ac:dyDescent="0.2">
      <c r="A119" s="185" t="s">
        <v>226</v>
      </c>
      <c r="B119" s="186"/>
      <c r="C119" s="257" t="s">
        <v>227</v>
      </c>
      <c r="D119" s="257"/>
      <c r="E119" s="328"/>
      <c r="F119" s="274"/>
      <c r="G119" s="264" t="s">
        <v>215</v>
      </c>
      <c r="I119"/>
      <c r="J119"/>
      <c r="K119"/>
    </row>
    <row r="120" spans="1:17" s="190" customFormat="1" x14ac:dyDescent="0.2">
      <c r="A120" s="239"/>
      <c r="B120" s="240"/>
      <c r="C120" s="428"/>
      <c r="D120" s="429"/>
      <c r="E120" s="325"/>
      <c r="F120" s="324"/>
      <c r="G120" s="263"/>
      <c r="I120"/>
      <c r="J120"/>
      <c r="K120"/>
    </row>
    <row r="121" spans="1:17" s="190" customFormat="1" x14ac:dyDescent="0.2">
      <c r="A121" s="239"/>
      <c r="B121" s="240"/>
      <c r="C121" s="428"/>
      <c r="D121" s="429"/>
      <c r="E121" s="325"/>
      <c r="F121" s="324"/>
      <c r="G121" s="263"/>
      <c r="I121"/>
      <c r="J121"/>
      <c r="K121"/>
    </row>
    <row r="122" spans="1:17" s="190" customFormat="1" ht="11.25" x14ac:dyDescent="0.2">
      <c r="A122" s="239"/>
      <c r="B122" s="240"/>
      <c r="C122" s="428"/>
      <c r="D122" s="429"/>
      <c r="E122" s="325"/>
      <c r="F122" s="324"/>
      <c r="G122" s="271"/>
    </row>
    <row r="123" spans="1:17" s="190" customFormat="1" ht="13.5" thickBot="1" x14ac:dyDescent="0.25">
      <c r="G123" s="272"/>
      <c r="K123" s="198"/>
      <c r="L123" s="198"/>
      <c r="M123" s="198"/>
      <c r="N123" s="198"/>
      <c r="O123" s="198"/>
      <c r="P123" s="198"/>
      <c r="Q123" s="198"/>
    </row>
    <row r="124" spans="1:17" s="198" customFormat="1" ht="13.5" thickBot="1" x14ac:dyDescent="0.25">
      <c r="A124" s="190"/>
      <c r="B124" s="190"/>
      <c r="C124" s="221" t="s">
        <v>228</v>
      </c>
      <c r="D124" s="222"/>
      <c r="E124" s="222"/>
      <c r="F124" s="222"/>
      <c r="G124" s="266">
        <f>SUM(G120:G122)</f>
        <v>0</v>
      </c>
      <c r="H124" s="278" t="s">
        <v>298</v>
      </c>
      <c r="I124" s="279"/>
    </row>
    <row r="125" spans="1:17" s="198" customFormat="1" ht="13.5" thickBot="1" x14ac:dyDescent="0.25">
      <c r="A125" s="276"/>
      <c r="B125" s="276"/>
      <c r="C125" s="277"/>
      <c r="H125" s="285">
        <f ca="1">NOW()</f>
        <v>45048.44266724537</v>
      </c>
      <c r="I125" s="279"/>
    </row>
    <row r="126" spans="1:17" s="198" customFormat="1" ht="13.5" customHeight="1" thickBot="1" x14ac:dyDescent="0.25">
      <c r="A126" s="276"/>
      <c r="B126" s="280" t="s">
        <v>229</v>
      </c>
      <c r="C126" s="281"/>
      <c r="D126" s="282"/>
      <c r="E126" s="283"/>
      <c r="F126" s="283"/>
      <c r="G126" s="284">
        <f>I38+G57+G63+G51+G70+G75+G45+G82+G89+G96+G103+G110+G117+G124</f>
        <v>0</v>
      </c>
      <c r="H126" s="197"/>
      <c r="K126" s="286"/>
      <c r="L126" s="286"/>
      <c r="M126" s="286"/>
      <c r="N126" s="286"/>
      <c r="O126" s="286"/>
      <c r="P126" s="286"/>
      <c r="Q126" s="286"/>
    </row>
    <row r="127" spans="1:17" s="286" customFormat="1" ht="23.25" x14ac:dyDescent="0.2">
      <c r="A127" s="198"/>
      <c r="B127" s="276"/>
      <c r="C127" s="198"/>
      <c r="D127" s="198"/>
      <c r="E127" s="277"/>
      <c r="F127" s="198"/>
      <c r="G127" s="277"/>
      <c r="H127" s="290"/>
      <c r="I127" s="289"/>
      <c r="K127" s="198"/>
      <c r="L127" s="198"/>
      <c r="M127" s="198"/>
      <c r="N127" s="198"/>
      <c r="O127" s="198"/>
      <c r="P127" s="198"/>
      <c r="Q127" s="198"/>
    </row>
    <row r="128" spans="1:17" s="198" customFormat="1" ht="12" customHeight="1" x14ac:dyDescent="0.2">
      <c r="A128" s="287" t="s">
        <v>230</v>
      </c>
      <c r="B128" s="287"/>
      <c r="C128" s="288"/>
      <c r="D128" s="289"/>
      <c r="E128" s="288"/>
      <c r="F128" s="289"/>
      <c r="G128" s="288"/>
      <c r="H128" s="197"/>
    </row>
    <row r="129" spans="1:11" x14ac:dyDescent="0.2">
      <c r="A129"/>
      <c r="B129"/>
      <c r="C129"/>
      <c r="D129"/>
      <c r="E129"/>
      <c r="F129"/>
      <c r="G129"/>
      <c r="H129"/>
      <c r="I129"/>
      <c r="J129"/>
      <c r="K129"/>
    </row>
    <row r="130" spans="1:11" x14ac:dyDescent="0.2">
      <c r="A130"/>
      <c r="B130"/>
      <c r="C130"/>
      <c r="D130"/>
      <c r="E130"/>
      <c r="F130"/>
      <c r="G130"/>
      <c r="H130"/>
      <c r="I130"/>
      <c r="J130"/>
      <c r="K130"/>
    </row>
    <row r="131" spans="1:11" s="35" customFormat="1" ht="23.25" x14ac:dyDescent="0.35">
      <c r="A131"/>
      <c r="B131"/>
      <c r="C131"/>
      <c r="D131"/>
      <c r="E131"/>
      <c r="F131"/>
      <c r="G131"/>
      <c r="H131"/>
      <c r="I131"/>
      <c r="J131"/>
      <c r="K131"/>
    </row>
    <row r="132" spans="1:11" x14ac:dyDescent="0.2">
      <c r="A132"/>
      <c r="B132"/>
      <c r="C132"/>
      <c r="D132"/>
      <c r="E132"/>
      <c r="F132"/>
      <c r="G132"/>
      <c r="H132"/>
      <c r="I132"/>
      <c r="J132"/>
      <c r="K132"/>
    </row>
    <row r="133" spans="1:11" x14ac:dyDescent="0.2">
      <c r="A133"/>
      <c r="B133"/>
      <c r="C133"/>
      <c r="D133"/>
      <c r="E133"/>
      <c r="F133"/>
      <c r="G133"/>
      <c r="H133"/>
      <c r="I133"/>
      <c r="J133"/>
      <c r="K133"/>
    </row>
    <row r="134" spans="1:11" x14ac:dyDescent="0.2">
      <c r="A134"/>
      <c r="B134"/>
      <c r="C134"/>
      <c r="D134"/>
      <c r="E134"/>
      <c r="F134"/>
      <c r="G134"/>
      <c r="H134"/>
      <c r="I134"/>
      <c r="J134"/>
      <c r="K134"/>
    </row>
    <row r="135" spans="1:11" x14ac:dyDescent="0.2">
      <c r="A135"/>
      <c r="B135"/>
      <c r="C135"/>
      <c r="D135"/>
      <c r="E135"/>
      <c r="F135"/>
      <c r="G135"/>
      <c r="H135"/>
      <c r="I135"/>
      <c r="J135"/>
      <c r="K135"/>
    </row>
    <row r="136" spans="1:11" x14ac:dyDescent="0.2">
      <c r="A136"/>
      <c r="B136"/>
      <c r="C136"/>
      <c r="D136"/>
      <c r="E136"/>
      <c r="F136"/>
      <c r="G136"/>
      <c r="H136"/>
      <c r="I136"/>
      <c r="J136"/>
      <c r="K136"/>
    </row>
    <row r="137" spans="1:11" x14ac:dyDescent="0.2">
      <c r="A137"/>
      <c r="B137"/>
      <c r="C137"/>
      <c r="D137"/>
      <c r="E137"/>
      <c r="F137"/>
      <c r="G137"/>
      <c r="H137"/>
      <c r="I137"/>
      <c r="J137"/>
      <c r="K137"/>
    </row>
    <row r="138" spans="1:11" x14ac:dyDescent="0.2">
      <c r="A138"/>
      <c r="B138"/>
      <c r="C138"/>
      <c r="D138"/>
      <c r="E138"/>
      <c r="F138"/>
      <c r="G138"/>
      <c r="H138"/>
      <c r="I138"/>
      <c r="J138"/>
      <c r="K138"/>
    </row>
    <row r="139" spans="1:11" x14ac:dyDescent="0.2">
      <c r="A139"/>
      <c r="B139"/>
      <c r="C139"/>
      <c r="D139"/>
      <c r="E139"/>
      <c r="F139"/>
      <c r="G139"/>
      <c r="H139"/>
      <c r="I139"/>
      <c r="J139"/>
      <c r="K139"/>
    </row>
    <row r="140" spans="1:11" x14ac:dyDescent="0.2">
      <c r="A140"/>
      <c r="B140"/>
      <c r="C140"/>
      <c r="D140"/>
      <c r="E140"/>
      <c r="F140"/>
      <c r="G140"/>
      <c r="H140"/>
      <c r="I140"/>
      <c r="J140"/>
      <c r="K140"/>
    </row>
    <row r="141" spans="1:11" x14ac:dyDescent="0.2">
      <c r="A141"/>
      <c r="B141"/>
      <c r="C141"/>
      <c r="D141"/>
      <c r="E141"/>
      <c r="F141"/>
      <c r="G141"/>
      <c r="H141"/>
      <c r="I141"/>
      <c r="J141"/>
      <c r="K141"/>
    </row>
    <row r="142" spans="1:11" x14ac:dyDescent="0.2">
      <c r="A142"/>
      <c r="B142"/>
      <c r="C142"/>
      <c r="D142"/>
      <c r="E142"/>
      <c r="F142"/>
      <c r="G142"/>
      <c r="H142"/>
      <c r="I142"/>
      <c r="J142"/>
      <c r="K142"/>
    </row>
    <row r="143" spans="1:11" ht="11.25" customHeight="1" x14ac:dyDescent="0.2">
      <c r="A143"/>
      <c r="B143"/>
      <c r="C143"/>
      <c r="D143"/>
      <c r="E143"/>
      <c r="F143"/>
      <c r="G143"/>
      <c r="H143"/>
      <c r="I143"/>
      <c r="J143"/>
      <c r="K143"/>
    </row>
    <row r="144" spans="1:11" s="31" customFormat="1" x14ac:dyDescent="0.2">
      <c r="A144"/>
      <c r="B144"/>
      <c r="C144"/>
      <c r="D144"/>
      <c r="E144"/>
      <c r="F144"/>
      <c r="G144"/>
      <c r="H144"/>
      <c r="I144"/>
      <c r="J144"/>
      <c r="K144"/>
    </row>
    <row r="145" spans="1:11" x14ac:dyDescent="0.2">
      <c r="A145"/>
      <c r="B145"/>
      <c r="C145"/>
      <c r="D145"/>
      <c r="E145"/>
      <c r="F145"/>
      <c r="G145"/>
      <c r="H145"/>
      <c r="I145"/>
      <c r="J145"/>
      <c r="K145"/>
    </row>
    <row r="146" spans="1:11" x14ac:dyDescent="0.2">
      <c r="A146"/>
      <c r="B146"/>
      <c r="C146"/>
      <c r="D146"/>
      <c r="E146"/>
      <c r="F146"/>
      <c r="G146"/>
      <c r="H146"/>
      <c r="I146"/>
      <c r="J146"/>
      <c r="K146"/>
    </row>
    <row r="147" spans="1:11" x14ac:dyDescent="0.2">
      <c r="A147"/>
      <c r="B147"/>
      <c r="C147"/>
      <c r="D147"/>
      <c r="E147"/>
      <c r="F147"/>
      <c r="G147"/>
      <c r="H147"/>
      <c r="I147"/>
      <c r="J147"/>
      <c r="K147"/>
    </row>
    <row r="148" spans="1:11" x14ac:dyDescent="0.2">
      <c r="A148"/>
      <c r="B148"/>
      <c r="C148"/>
      <c r="D148"/>
      <c r="E148"/>
      <c r="F148"/>
      <c r="G148"/>
      <c r="H148"/>
      <c r="I148"/>
      <c r="J148"/>
      <c r="K148"/>
    </row>
    <row r="149" spans="1:11" x14ac:dyDescent="0.2">
      <c r="A149"/>
      <c r="B149"/>
      <c r="C149"/>
      <c r="D149"/>
      <c r="E149"/>
      <c r="F149"/>
      <c r="G149"/>
      <c r="H149"/>
      <c r="I149"/>
      <c r="J149"/>
      <c r="K149"/>
    </row>
    <row r="150" spans="1:11" x14ac:dyDescent="0.2">
      <c r="A150"/>
      <c r="B150"/>
      <c r="C150"/>
      <c r="D150"/>
      <c r="E150"/>
      <c r="F150"/>
      <c r="G150"/>
      <c r="H150"/>
      <c r="I150"/>
      <c r="J150"/>
      <c r="K150"/>
    </row>
    <row r="151" spans="1:11" x14ac:dyDescent="0.2">
      <c r="A151"/>
      <c r="B151"/>
      <c r="C151"/>
      <c r="D151"/>
      <c r="E151"/>
      <c r="F151"/>
      <c r="G151"/>
      <c r="H151"/>
      <c r="I151"/>
      <c r="J151"/>
      <c r="K151"/>
    </row>
    <row r="152" spans="1:11" x14ac:dyDescent="0.2">
      <c r="A152"/>
      <c r="B152"/>
      <c r="C152"/>
      <c r="D152"/>
      <c r="E152"/>
      <c r="F152"/>
      <c r="G152"/>
      <c r="H152"/>
      <c r="I152"/>
      <c r="J152"/>
      <c r="K152"/>
    </row>
    <row r="153" spans="1:11" x14ac:dyDescent="0.2">
      <c r="A153"/>
      <c r="B153"/>
      <c r="C153"/>
      <c r="D153"/>
      <c r="E153"/>
      <c r="F153"/>
      <c r="G153"/>
      <c r="H153"/>
      <c r="I153"/>
      <c r="J153"/>
      <c r="K153"/>
    </row>
    <row r="154" spans="1:11" x14ac:dyDescent="0.2">
      <c r="A154"/>
      <c r="B154"/>
      <c r="C154"/>
      <c r="D154"/>
      <c r="E154"/>
      <c r="F154"/>
      <c r="G154"/>
      <c r="H154"/>
      <c r="I154"/>
      <c r="J154"/>
      <c r="K154"/>
    </row>
    <row r="155" spans="1:11" x14ac:dyDescent="0.2">
      <c r="A155"/>
      <c r="B155"/>
      <c r="C155"/>
      <c r="D155"/>
      <c r="E155"/>
      <c r="F155"/>
      <c r="G155"/>
      <c r="H155"/>
      <c r="I155"/>
      <c r="J155"/>
      <c r="K155"/>
    </row>
    <row r="156" spans="1:11" x14ac:dyDescent="0.2">
      <c r="A156"/>
      <c r="B156"/>
      <c r="C156"/>
      <c r="D156"/>
      <c r="E156"/>
      <c r="F156"/>
      <c r="G156"/>
      <c r="H156"/>
      <c r="I156"/>
      <c r="J156"/>
      <c r="K156"/>
    </row>
    <row r="157" spans="1:11" x14ac:dyDescent="0.2">
      <c r="A157"/>
      <c r="B157"/>
      <c r="C157"/>
      <c r="D157"/>
      <c r="E157"/>
      <c r="F157"/>
      <c r="G157"/>
      <c r="H157"/>
      <c r="I157"/>
      <c r="J157"/>
      <c r="K157"/>
    </row>
    <row r="158" spans="1:11" x14ac:dyDescent="0.2">
      <c r="A158"/>
      <c r="B158"/>
      <c r="C158"/>
      <c r="D158"/>
      <c r="E158"/>
      <c r="F158"/>
      <c r="G158"/>
      <c r="H158"/>
      <c r="I158"/>
      <c r="J158"/>
      <c r="K158"/>
    </row>
    <row r="159" spans="1:11" x14ac:dyDescent="0.2">
      <c r="A159"/>
      <c r="B159"/>
      <c r="C159"/>
      <c r="D159"/>
      <c r="E159"/>
      <c r="F159"/>
      <c r="G159"/>
      <c r="H159"/>
      <c r="I159"/>
      <c r="J159"/>
      <c r="K159"/>
    </row>
    <row r="160" spans="1:11" x14ac:dyDescent="0.2">
      <c r="A160"/>
      <c r="B160"/>
      <c r="C160"/>
      <c r="D160"/>
      <c r="E160"/>
      <c r="F160"/>
      <c r="G160"/>
      <c r="H160"/>
      <c r="I160"/>
      <c r="J160"/>
      <c r="K160"/>
    </row>
    <row r="161" spans="1:11" x14ac:dyDescent="0.2">
      <c r="A161"/>
      <c r="B161"/>
      <c r="C161"/>
      <c r="D161"/>
      <c r="E161"/>
      <c r="F161"/>
      <c r="G161"/>
      <c r="H161"/>
      <c r="I161"/>
      <c r="J161"/>
      <c r="K161"/>
    </row>
    <row r="162" spans="1:11" x14ac:dyDescent="0.2">
      <c r="A162"/>
      <c r="B162"/>
      <c r="C162"/>
      <c r="D162"/>
      <c r="E162"/>
      <c r="F162"/>
      <c r="G162"/>
      <c r="H162"/>
      <c r="I162"/>
      <c r="J162"/>
      <c r="K162"/>
    </row>
    <row r="163" spans="1:11" x14ac:dyDescent="0.2">
      <c r="A163"/>
      <c r="B163"/>
      <c r="C163"/>
      <c r="D163"/>
      <c r="E163"/>
      <c r="F163"/>
      <c r="G163"/>
      <c r="H163"/>
      <c r="I163"/>
      <c r="J163"/>
      <c r="K163"/>
    </row>
    <row r="164" spans="1:11" x14ac:dyDescent="0.2">
      <c r="A164"/>
      <c r="B164"/>
      <c r="C164"/>
      <c r="D164"/>
      <c r="E164"/>
      <c r="F164"/>
      <c r="G164"/>
      <c r="H164"/>
      <c r="I164"/>
      <c r="J164"/>
      <c r="K164"/>
    </row>
    <row r="165" spans="1:11" x14ac:dyDescent="0.2">
      <c r="A165"/>
      <c r="B165"/>
      <c r="C165"/>
      <c r="D165"/>
      <c r="E165"/>
      <c r="F165"/>
      <c r="G165"/>
      <c r="H165"/>
      <c r="I165"/>
      <c r="J165"/>
      <c r="K165"/>
    </row>
    <row r="166" spans="1:11" x14ac:dyDescent="0.2">
      <c r="A166"/>
      <c r="B166"/>
      <c r="C166"/>
      <c r="D166"/>
      <c r="E166"/>
      <c r="F166"/>
      <c r="G166"/>
      <c r="H166"/>
      <c r="I166"/>
      <c r="J166"/>
      <c r="K166"/>
    </row>
    <row r="167" spans="1:11" x14ac:dyDescent="0.2">
      <c r="A167"/>
      <c r="B167"/>
      <c r="C167"/>
      <c r="D167"/>
      <c r="E167"/>
      <c r="F167"/>
      <c r="G167"/>
      <c r="H167"/>
      <c r="I167"/>
      <c r="J167"/>
      <c r="K167"/>
    </row>
    <row r="168" spans="1:11" x14ac:dyDescent="0.2">
      <c r="A168"/>
      <c r="B168"/>
      <c r="C168"/>
      <c r="D168"/>
      <c r="E168"/>
      <c r="F168"/>
      <c r="G168"/>
      <c r="H168"/>
      <c r="I168"/>
      <c r="J168"/>
      <c r="K168"/>
    </row>
    <row r="169" spans="1:11" x14ac:dyDescent="0.2">
      <c r="A169"/>
      <c r="B169"/>
      <c r="C169"/>
      <c r="D169"/>
      <c r="E169"/>
      <c r="F169"/>
      <c r="G169"/>
      <c r="H169"/>
      <c r="I169"/>
      <c r="J169"/>
      <c r="K169"/>
    </row>
    <row r="170" spans="1:11" x14ac:dyDescent="0.2">
      <c r="A170"/>
      <c r="B170"/>
      <c r="C170"/>
      <c r="D170"/>
      <c r="E170"/>
      <c r="F170"/>
      <c r="G170"/>
      <c r="H170"/>
      <c r="I170"/>
      <c r="J170"/>
      <c r="K170"/>
    </row>
    <row r="171" spans="1:11" x14ac:dyDescent="0.2">
      <c r="A171"/>
      <c r="B171"/>
      <c r="C171"/>
      <c r="D171"/>
      <c r="E171"/>
      <c r="F171"/>
      <c r="G171"/>
      <c r="H171"/>
      <c r="I171"/>
      <c r="J171"/>
      <c r="K171"/>
    </row>
    <row r="172" spans="1:11" x14ac:dyDescent="0.2">
      <c r="A172"/>
      <c r="B172"/>
      <c r="C172"/>
      <c r="D172"/>
      <c r="E172"/>
      <c r="F172"/>
      <c r="G172"/>
      <c r="H172"/>
      <c r="I172"/>
      <c r="J172"/>
      <c r="K172"/>
    </row>
    <row r="173" spans="1:11" x14ac:dyDescent="0.2">
      <c r="A173"/>
      <c r="B173"/>
      <c r="C173"/>
      <c r="D173"/>
      <c r="E173"/>
      <c r="F173"/>
      <c r="G173"/>
      <c r="H173"/>
      <c r="I173"/>
      <c r="J173"/>
      <c r="K173"/>
    </row>
    <row r="174" spans="1:11" x14ac:dyDescent="0.2">
      <c r="A174"/>
      <c r="B174"/>
      <c r="C174"/>
      <c r="D174"/>
      <c r="E174"/>
      <c r="F174"/>
      <c r="G174"/>
      <c r="H174"/>
      <c r="I174"/>
      <c r="J174"/>
      <c r="K174"/>
    </row>
    <row r="175" spans="1:11" x14ac:dyDescent="0.2">
      <c r="A175"/>
      <c r="B175"/>
      <c r="C175"/>
      <c r="D175"/>
      <c r="E175"/>
      <c r="F175"/>
      <c r="G175"/>
      <c r="H175"/>
      <c r="I175"/>
      <c r="J175"/>
      <c r="K175"/>
    </row>
    <row r="176" spans="1:11" x14ac:dyDescent="0.2">
      <c r="A176"/>
      <c r="B176"/>
      <c r="C176"/>
      <c r="D176"/>
      <c r="E176"/>
      <c r="F176"/>
      <c r="G176"/>
      <c r="H176"/>
      <c r="I176"/>
      <c r="J176"/>
      <c r="K176"/>
    </row>
    <row r="177" spans="1:11" x14ac:dyDescent="0.2">
      <c r="A177"/>
      <c r="B177"/>
      <c r="C177"/>
      <c r="D177"/>
      <c r="E177"/>
      <c r="F177"/>
      <c r="G177"/>
      <c r="H177"/>
      <c r="I177"/>
      <c r="J177"/>
      <c r="K177"/>
    </row>
    <row r="178" spans="1:11" x14ac:dyDescent="0.2">
      <c r="A178"/>
      <c r="B178"/>
      <c r="C178"/>
      <c r="D178"/>
      <c r="E178"/>
      <c r="F178"/>
      <c r="G178"/>
      <c r="H178"/>
      <c r="I178"/>
      <c r="J178"/>
      <c r="K178"/>
    </row>
    <row r="179" spans="1:11" x14ac:dyDescent="0.2">
      <c r="A179"/>
      <c r="B179"/>
      <c r="C179"/>
      <c r="D179"/>
      <c r="E179"/>
      <c r="F179"/>
      <c r="G179"/>
      <c r="H179"/>
      <c r="I179"/>
      <c r="J179"/>
      <c r="K179"/>
    </row>
    <row r="180" spans="1:11" x14ac:dyDescent="0.2">
      <c r="A180"/>
      <c r="B180"/>
      <c r="C180"/>
      <c r="D180"/>
      <c r="E180"/>
      <c r="F180"/>
      <c r="G180"/>
      <c r="H180"/>
      <c r="I180"/>
      <c r="J180"/>
      <c r="K180"/>
    </row>
    <row r="181" spans="1:11" x14ac:dyDescent="0.2">
      <c r="A181"/>
      <c r="B181"/>
      <c r="C181"/>
      <c r="D181"/>
      <c r="E181"/>
      <c r="F181"/>
      <c r="G181"/>
      <c r="H181"/>
      <c r="I181"/>
      <c r="J181"/>
      <c r="K181"/>
    </row>
    <row r="182" spans="1:11" x14ac:dyDescent="0.2">
      <c r="A182"/>
      <c r="B182"/>
      <c r="C182"/>
      <c r="D182"/>
      <c r="E182"/>
      <c r="F182"/>
      <c r="G182"/>
      <c r="H182"/>
      <c r="I182"/>
      <c r="J182"/>
      <c r="K182"/>
    </row>
    <row r="183" spans="1:11" x14ac:dyDescent="0.2">
      <c r="A183"/>
      <c r="B183"/>
      <c r="C183"/>
      <c r="D183"/>
      <c r="E183"/>
      <c r="F183"/>
      <c r="G183"/>
      <c r="H183"/>
      <c r="I183"/>
      <c r="J183"/>
      <c r="K183"/>
    </row>
    <row r="184" spans="1:11" x14ac:dyDescent="0.2">
      <c r="A184"/>
      <c r="B184"/>
      <c r="C184"/>
      <c r="D184"/>
      <c r="E184"/>
      <c r="F184"/>
      <c r="G184"/>
      <c r="H184"/>
      <c r="I184"/>
      <c r="J184"/>
      <c r="K184"/>
    </row>
    <row r="185" spans="1:11" x14ac:dyDescent="0.2">
      <c r="A185"/>
      <c r="B185"/>
      <c r="C185"/>
      <c r="D185"/>
      <c r="E185"/>
      <c r="F185"/>
      <c r="G185"/>
      <c r="H185"/>
      <c r="I185"/>
      <c r="J185"/>
      <c r="K185"/>
    </row>
    <row r="186" spans="1:11" x14ac:dyDescent="0.2">
      <c r="A186"/>
      <c r="B186"/>
      <c r="C186"/>
      <c r="D186"/>
      <c r="E186"/>
      <c r="F186"/>
      <c r="G186"/>
      <c r="H186"/>
      <c r="I186"/>
      <c r="J186"/>
      <c r="K186"/>
    </row>
    <row r="187" spans="1:11" x14ac:dyDescent="0.2">
      <c r="A187"/>
      <c r="B187"/>
      <c r="C187"/>
      <c r="D187"/>
      <c r="E187"/>
      <c r="F187"/>
      <c r="G187"/>
      <c r="H187"/>
      <c r="I187"/>
      <c r="J187"/>
      <c r="K187"/>
    </row>
    <row r="188" spans="1:11" x14ac:dyDescent="0.2">
      <c r="A188"/>
      <c r="B188"/>
      <c r="C188"/>
      <c r="D188"/>
      <c r="E188"/>
      <c r="F188"/>
      <c r="G188"/>
      <c r="H188"/>
      <c r="I188"/>
      <c r="J188"/>
      <c r="K188"/>
    </row>
    <row r="189" spans="1:11" x14ac:dyDescent="0.2">
      <c r="A189"/>
      <c r="B189"/>
      <c r="C189"/>
      <c r="D189"/>
      <c r="E189"/>
      <c r="F189"/>
      <c r="G189"/>
      <c r="H189"/>
      <c r="I189"/>
      <c r="J189"/>
      <c r="K189"/>
    </row>
    <row r="190" spans="1:11" x14ac:dyDescent="0.2">
      <c r="A190"/>
      <c r="B190"/>
      <c r="C190"/>
      <c r="D190"/>
      <c r="E190"/>
      <c r="F190"/>
      <c r="G190"/>
      <c r="H190"/>
      <c r="I190"/>
      <c r="J190"/>
      <c r="K190"/>
    </row>
    <row r="191" spans="1:11" x14ac:dyDescent="0.2">
      <c r="A191"/>
      <c r="B191"/>
      <c r="C191"/>
      <c r="D191"/>
      <c r="E191"/>
      <c r="F191"/>
      <c r="G191"/>
      <c r="H191"/>
      <c r="I191"/>
      <c r="J191"/>
      <c r="K191"/>
    </row>
    <row r="192" spans="1:11" x14ac:dyDescent="0.2">
      <c r="A192"/>
      <c r="B192"/>
      <c r="C192"/>
      <c r="D192"/>
      <c r="E192"/>
      <c r="F192"/>
      <c r="G192"/>
      <c r="H192"/>
      <c r="I192"/>
      <c r="J192"/>
      <c r="K192"/>
    </row>
    <row r="193" spans="1:11" x14ac:dyDescent="0.2">
      <c r="A193"/>
      <c r="B193"/>
      <c r="C193"/>
      <c r="D193"/>
      <c r="E193"/>
      <c r="F193"/>
      <c r="G193"/>
      <c r="H193"/>
      <c r="I193"/>
      <c r="J193"/>
      <c r="K193"/>
    </row>
    <row r="194" spans="1:11" x14ac:dyDescent="0.2">
      <c r="A194"/>
      <c r="B194"/>
      <c r="C194"/>
      <c r="D194"/>
      <c r="E194"/>
      <c r="F194"/>
      <c r="G194"/>
      <c r="H194"/>
      <c r="I194"/>
      <c r="J194"/>
      <c r="K194"/>
    </row>
    <row r="195" spans="1:11" x14ac:dyDescent="0.2">
      <c r="A195"/>
      <c r="B195"/>
      <c r="C195"/>
      <c r="D195"/>
      <c r="E195"/>
      <c r="F195"/>
      <c r="G195"/>
      <c r="H195"/>
      <c r="I195"/>
      <c r="J195"/>
      <c r="K195"/>
    </row>
    <row r="196" spans="1:11" x14ac:dyDescent="0.2">
      <c r="A196"/>
      <c r="B196"/>
      <c r="C196"/>
      <c r="D196"/>
      <c r="E196"/>
      <c r="F196"/>
      <c r="G196"/>
      <c r="H196"/>
      <c r="I196"/>
      <c r="J196"/>
      <c r="K196"/>
    </row>
    <row r="197" spans="1:11" x14ac:dyDescent="0.2">
      <c r="A197"/>
      <c r="B197"/>
      <c r="C197"/>
      <c r="D197"/>
      <c r="E197"/>
      <c r="F197"/>
      <c r="G197"/>
      <c r="H197"/>
      <c r="I197"/>
      <c r="J197"/>
      <c r="K197"/>
    </row>
    <row r="198" spans="1:11" x14ac:dyDescent="0.2">
      <c r="A198"/>
      <c r="B198"/>
      <c r="C198"/>
      <c r="D198"/>
      <c r="E198"/>
      <c r="F198"/>
      <c r="G198"/>
      <c r="H198"/>
      <c r="I198"/>
      <c r="J198"/>
      <c r="K198"/>
    </row>
    <row r="199" spans="1:11" x14ac:dyDescent="0.2">
      <c r="A199"/>
      <c r="B199"/>
      <c r="C199"/>
      <c r="D199"/>
      <c r="E199"/>
      <c r="F199"/>
      <c r="G199"/>
      <c r="H199"/>
      <c r="I199"/>
      <c r="J199"/>
      <c r="K199"/>
    </row>
    <row r="200" spans="1:11" x14ac:dyDescent="0.2">
      <c r="A200"/>
      <c r="B200"/>
      <c r="C200"/>
      <c r="D200"/>
      <c r="E200"/>
      <c r="F200"/>
      <c r="G200"/>
      <c r="H200"/>
      <c r="I200"/>
      <c r="J200"/>
      <c r="K200"/>
    </row>
    <row r="201" spans="1:11" x14ac:dyDescent="0.2">
      <c r="A201"/>
      <c r="B201"/>
      <c r="C201"/>
      <c r="D201"/>
      <c r="E201"/>
      <c r="F201"/>
      <c r="G201"/>
      <c r="H201"/>
      <c r="I201"/>
      <c r="J201"/>
      <c r="K201"/>
    </row>
    <row r="202" spans="1:11" x14ac:dyDescent="0.2">
      <c r="A202"/>
      <c r="B202"/>
      <c r="C202"/>
      <c r="D202"/>
      <c r="E202"/>
      <c r="F202"/>
      <c r="G202"/>
      <c r="H202"/>
      <c r="I202"/>
      <c r="J202"/>
      <c r="K202"/>
    </row>
    <row r="203" spans="1:11" x14ac:dyDescent="0.2">
      <c r="A203"/>
      <c r="B203"/>
      <c r="C203"/>
      <c r="D203"/>
      <c r="E203"/>
      <c r="F203"/>
      <c r="G203"/>
      <c r="H203"/>
      <c r="I203"/>
      <c r="J203"/>
      <c r="K203"/>
    </row>
    <row r="204" spans="1:11" x14ac:dyDescent="0.2">
      <c r="A204"/>
      <c r="B204"/>
      <c r="C204"/>
      <c r="D204"/>
      <c r="E204"/>
      <c r="F204"/>
      <c r="G204"/>
      <c r="H204"/>
      <c r="I204"/>
      <c r="J204"/>
      <c r="K204"/>
    </row>
    <row r="205" spans="1:11" x14ac:dyDescent="0.2">
      <c r="A205"/>
      <c r="B205"/>
      <c r="C205"/>
      <c r="D205"/>
      <c r="E205"/>
      <c r="F205"/>
      <c r="G205"/>
      <c r="H205"/>
      <c r="I205"/>
      <c r="J205"/>
      <c r="K205"/>
    </row>
    <row r="206" spans="1:11" x14ac:dyDescent="0.2">
      <c r="A206"/>
      <c r="B206"/>
      <c r="C206"/>
      <c r="D206"/>
      <c r="E206"/>
      <c r="F206"/>
      <c r="G206"/>
      <c r="H206"/>
      <c r="I206"/>
      <c r="J206"/>
      <c r="K206"/>
    </row>
    <row r="207" spans="1:11" x14ac:dyDescent="0.2">
      <c r="A207"/>
      <c r="B207"/>
      <c r="C207"/>
      <c r="D207"/>
      <c r="E207"/>
      <c r="F207"/>
      <c r="G207"/>
      <c r="H207"/>
      <c r="I207"/>
      <c r="J207"/>
      <c r="K207"/>
    </row>
    <row r="208" spans="1:11" x14ac:dyDescent="0.2">
      <c r="A208"/>
      <c r="B208"/>
      <c r="C208"/>
      <c r="D208"/>
      <c r="E208"/>
      <c r="F208"/>
      <c r="G208"/>
      <c r="H208"/>
      <c r="I208"/>
      <c r="J208"/>
      <c r="K208"/>
    </row>
    <row r="209" spans="1:11" x14ac:dyDescent="0.2">
      <c r="A209"/>
      <c r="B209"/>
      <c r="C209"/>
      <c r="D209"/>
      <c r="E209"/>
      <c r="F209"/>
      <c r="G209"/>
      <c r="H209"/>
      <c r="I209"/>
      <c r="J209"/>
      <c r="K209"/>
    </row>
    <row r="210" spans="1:11" x14ac:dyDescent="0.2">
      <c r="A210"/>
      <c r="B210"/>
      <c r="C210"/>
      <c r="D210"/>
      <c r="E210"/>
      <c r="F210"/>
      <c r="G210"/>
      <c r="H210"/>
      <c r="I210"/>
      <c r="J210"/>
      <c r="K210"/>
    </row>
    <row r="211" spans="1:11" x14ac:dyDescent="0.2">
      <c r="A211"/>
      <c r="B211"/>
      <c r="C211"/>
      <c r="D211"/>
      <c r="E211"/>
      <c r="F211"/>
      <c r="G211"/>
      <c r="H211"/>
      <c r="I211"/>
      <c r="J211"/>
      <c r="K211"/>
    </row>
    <row r="212" spans="1:11" x14ac:dyDescent="0.2">
      <c r="A212"/>
      <c r="B212"/>
      <c r="C212"/>
      <c r="D212"/>
      <c r="E212"/>
      <c r="F212"/>
      <c r="G212"/>
      <c r="H212"/>
      <c r="I212"/>
      <c r="J212"/>
      <c r="K212"/>
    </row>
    <row r="213" spans="1:11" x14ac:dyDescent="0.2">
      <c r="A213"/>
      <c r="B213"/>
      <c r="C213"/>
      <c r="D213"/>
      <c r="E213"/>
      <c r="F213"/>
      <c r="G213"/>
      <c r="H213"/>
      <c r="I213"/>
      <c r="J213"/>
      <c r="K213"/>
    </row>
    <row r="214" spans="1:11" x14ac:dyDescent="0.2">
      <c r="A214"/>
      <c r="B214"/>
      <c r="C214"/>
      <c r="D214"/>
      <c r="E214"/>
      <c r="F214"/>
      <c r="G214"/>
      <c r="H214"/>
      <c r="I214"/>
      <c r="J214"/>
      <c r="K214"/>
    </row>
    <row r="215" spans="1:11" x14ac:dyDescent="0.2">
      <c r="A215"/>
      <c r="B215"/>
      <c r="C215"/>
      <c r="D215"/>
      <c r="E215"/>
      <c r="F215"/>
      <c r="G215"/>
      <c r="H215"/>
      <c r="I215"/>
      <c r="J215"/>
      <c r="K215"/>
    </row>
    <row r="216" spans="1:11" x14ac:dyDescent="0.2">
      <c r="A216"/>
      <c r="B216"/>
      <c r="C216"/>
      <c r="D216"/>
      <c r="E216"/>
      <c r="F216"/>
      <c r="G216"/>
      <c r="H216"/>
      <c r="I216"/>
      <c r="J216"/>
      <c r="K216"/>
    </row>
    <row r="217" spans="1:11" x14ac:dyDescent="0.2">
      <c r="A217"/>
      <c r="B217"/>
      <c r="C217"/>
      <c r="D217"/>
      <c r="E217"/>
      <c r="F217"/>
      <c r="G217"/>
      <c r="H217"/>
      <c r="I217"/>
      <c r="J217"/>
      <c r="K217"/>
    </row>
    <row r="218" spans="1:11" x14ac:dyDescent="0.2">
      <c r="A218"/>
      <c r="B218"/>
      <c r="C218"/>
      <c r="D218"/>
      <c r="E218"/>
      <c r="F218"/>
      <c r="G218"/>
      <c r="H218"/>
      <c r="I218"/>
      <c r="J218"/>
      <c r="K218"/>
    </row>
    <row r="219" spans="1:11" x14ac:dyDescent="0.2">
      <c r="A219"/>
      <c r="B219"/>
      <c r="C219"/>
      <c r="D219"/>
      <c r="E219"/>
      <c r="F219"/>
      <c r="G219"/>
      <c r="H219"/>
      <c r="I219"/>
      <c r="J219"/>
      <c r="K219"/>
    </row>
    <row r="220" spans="1:11" x14ac:dyDescent="0.2">
      <c r="A220"/>
      <c r="B220"/>
      <c r="C220"/>
      <c r="D220"/>
      <c r="E220"/>
      <c r="F220"/>
      <c r="G220"/>
      <c r="H220"/>
      <c r="I220"/>
      <c r="J220"/>
      <c r="K220"/>
    </row>
    <row r="221" spans="1:11" x14ac:dyDescent="0.2">
      <c r="A221"/>
      <c r="B221"/>
      <c r="C221"/>
      <c r="D221"/>
      <c r="E221"/>
      <c r="F221"/>
      <c r="G221"/>
      <c r="H221"/>
      <c r="I221"/>
      <c r="J221"/>
      <c r="K221"/>
    </row>
    <row r="222" spans="1:11" x14ac:dyDescent="0.2">
      <c r="A222"/>
      <c r="B222"/>
      <c r="C222"/>
      <c r="D222"/>
      <c r="E222"/>
      <c r="F222"/>
      <c r="G222"/>
      <c r="H222"/>
      <c r="I222"/>
      <c r="J222"/>
      <c r="K222"/>
    </row>
    <row r="223" spans="1:11" x14ac:dyDescent="0.2">
      <c r="A223"/>
      <c r="B223"/>
      <c r="C223"/>
      <c r="D223"/>
      <c r="E223"/>
      <c r="F223"/>
      <c r="G223"/>
      <c r="H223"/>
      <c r="I223"/>
      <c r="J223"/>
      <c r="K223"/>
    </row>
    <row r="224" spans="1:11" x14ac:dyDescent="0.2">
      <c r="A224"/>
      <c r="B224"/>
      <c r="C224"/>
      <c r="D224"/>
      <c r="E224"/>
      <c r="F224"/>
      <c r="G224"/>
      <c r="H224"/>
      <c r="I224"/>
      <c r="J224"/>
      <c r="K224"/>
    </row>
    <row r="225" spans="1:11" x14ac:dyDescent="0.2">
      <c r="A225"/>
      <c r="B225"/>
      <c r="C225"/>
      <c r="D225"/>
      <c r="E225"/>
      <c r="F225"/>
      <c r="G225"/>
      <c r="H225"/>
      <c r="I225"/>
      <c r="J225"/>
      <c r="K225"/>
    </row>
    <row r="226" spans="1:11" x14ac:dyDescent="0.2">
      <c r="A226"/>
      <c r="B226"/>
      <c r="C226"/>
      <c r="D226"/>
      <c r="E226"/>
      <c r="F226"/>
      <c r="G226"/>
      <c r="H226"/>
      <c r="I226"/>
      <c r="J226"/>
      <c r="K226"/>
    </row>
    <row r="227" spans="1:11" x14ac:dyDescent="0.2">
      <c r="A227"/>
      <c r="B227"/>
      <c r="C227"/>
      <c r="D227"/>
      <c r="E227"/>
      <c r="F227"/>
      <c r="G227"/>
      <c r="H227"/>
      <c r="I227"/>
      <c r="J227"/>
      <c r="K227"/>
    </row>
    <row r="228" spans="1:11" x14ac:dyDescent="0.2">
      <c r="A228"/>
      <c r="B228"/>
      <c r="C228"/>
      <c r="D228"/>
      <c r="E228"/>
      <c r="F228"/>
      <c r="G228"/>
      <c r="H228"/>
      <c r="I228"/>
      <c r="J228"/>
      <c r="K228"/>
    </row>
    <row r="229" spans="1:11" x14ac:dyDescent="0.2">
      <c r="A229"/>
      <c r="B229"/>
      <c r="C229"/>
      <c r="D229"/>
      <c r="E229"/>
      <c r="F229"/>
      <c r="G229"/>
      <c r="H229"/>
      <c r="I229"/>
      <c r="J229"/>
      <c r="K229"/>
    </row>
    <row r="230" spans="1:11" x14ac:dyDescent="0.2">
      <c r="A230"/>
      <c r="B230"/>
      <c r="C230"/>
      <c r="D230"/>
      <c r="E230"/>
      <c r="F230"/>
      <c r="G230"/>
      <c r="H230"/>
      <c r="I230"/>
      <c r="J230"/>
      <c r="K230"/>
    </row>
    <row r="231" spans="1:11" x14ac:dyDescent="0.2">
      <c r="A231"/>
      <c r="B231"/>
      <c r="C231"/>
      <c r="D231"/>
      <c r="E231"/>
      <c r="F231"/>
      <c r="G231"/>
      <c r="H231"/>
      <c r="I231"/>
      <c r="J231"/>
      <c r="K231"/>
    </row>
    <row r="232" spans="1:11" x14ac:dyDescent="0.2">
      <c r="A232"/>
      <c r="B232"/>
      <c r="C232"/>
      <c r="D232"/>
      <c r="E232"/>
      <c r="F232"/>
      <c r="G232"/>
      <c r="H232"/>
      <c r="I232"/>
      <c r="J232"/>
      <c r="K232"/>
    </row>
    <row r="233" spans="1:11" x14ac:dyDescent="0.2">
      <c r="A233"/>
      <c r="B233"/>
      <c r="C233"/>
      <c r="D233"/>
      <c r="E233"/>
      <c r="F233"/>
      <c r="G233"/>
      <c r="H233"/>
      <c r="I233"/>
      <c r="J233"/>
      <c r="K233"/>
    </row>
    <row r="234" spans="1:11" x14ac:dyDescent="0.2">
      <c r="A234"/>
      <c r="B234"/>
      <c r="C234"/>
      <c r="D234"/>
      <c r="E234"/>
      <c r="F234"/>
      <c r="G234"/>
      <c r="H234"/>
      <c r="I234"/>
      <c r="J234"/>
      <c r="K234"/>
    </row>
    <row r="235" spans="1:11" x14ac:dyDescent="0.2">
      <c r="A235"/>
      <c r="B235"/>
      <c r="C235"/>
      <c r="D235"/>
      <c r="E235"/>
      <c r="F235"/>
      <c r="G235"/>
      <c r="H235"/>
      <c r="I235"/>
      <c r="J235"/>
      <c r="K235"/>
    </row>
    <row r="236" spans="1:11" x14ac:dyDescent="0.2">
      <c r="A236"/>
      <c r="B236"/>
      <c r="C236"/>
      <c r="D236"/>
      <c r="E236"/>
      <c r="F236"/>
      <c r="G236"/>
      <c r="H236"/>
      <c r="I236"/>
      <c r="J236"/>
      <c r="K236"/>
    </row>
    <row r="237" spans="1:11" x14ac:dyDescent="0.2">
      <c r="A237"/>
      <c r="B237"/>
      <c r="C237"/>
      <c r="D237"/>
      <c r="E237"/>
      <c r="F237"/>
      <c r="G237"/>
      <c r="H237"/>
      <c r="I237"/>
      <c r="J237"/>
      <c r="K237"/>
    </row>
    <row r="238" spans="1:11" x14ac:dyDescent="0.2">
      <c r="A238"/>
      <c r="B238"/>
      <c r="C238"/>
      <c r="D238"/>
      <c r="E238"/>
      <c r="F238"/>
      <c r="G238"/>
      <c r="H238"/>
      <c r="I238"/>
      <c r="J238"/>
      <c r="K238"/>
    </row>
    <row r="239" spans="1:11" x14ac:dyDescent="0.2">
      <c r="A239"/>
      <c r="B239"/>
      <c r="C239"/>
      <c r="D239"/>
      <c r="E239"/>
      <c r="F239"/>
      <c r="G239"/>
      <c r="H239"/>
      <c r="I239"/>
      <c r="J239"/>
      <c r="K239"/>
    </row>
    <row r="240" spans="1:11" x14ac:dyDescent="0.2">
      <c r="A240"/>
      <c r="B240"/>
      <c r="C240"/>
      <c r="D240"/>
      <c r="E240"/>
      <c r="F240"/>
      <c r="G240"/>
      <c r="H240"/>
      <c r="I240"/>
      <c r="J240"/>
      <c r="K240"/>
    </row>
    <row r="241" spans="1:11" x14ac:dyDescent="0.2">
      <c r="A241"/>
      <c r="B241"/>
      <c r="C241"/>
      <c r="D241"/>
      <c r="E241"/>
      <c r="F241"/>
      <c r="G241"/>
      <c r="H241"/>
      <c r="I241"/>
      <c r="J241"/>
      <c r="K241"/>
    </row>
    <row r="242" spans="1:11" x14ac:dyDescent="0.2">
      <c r="A242"/>
      <c r="B242"/>
      <c r="C242"/>
      <c r="D242"/>
      <c r="E242"/>
      <c r="F242"/>
      <c r="G242"/>
      <c r="H242"/>
      <c r="I242"/>
      <c r="J242"/>
      <c r="K242"/>
    </row>
    <row r="243" spans="1:11" x14ac:dyDescent="0.2">
      <c r="A243"/>
      <c r="B243"/>
      <c r="C243"/>
      <c r="D243"/>
      <c r="E243"/>
      <c r="F243"/>
      <c r="G243"/>
      <c r="H243"/>
      <c r="I243"/>
      <c r="J243"/>
      <c r="K243"/>
    </row>
    <row r="244" spans="1:11" x14ac:dyDescent="0.2">
      <c r="A244"/>
      <c r="B244"/>
      <c r="C244"/>
      <c r="D244"/>
      <c r="E244"/>
      <c r="F244"/>
      <c r="G244"/>
      <c r="H244"/>
      <c r="I244"/>
      <c r="J244"/>
      <c r="K244"/>
    </row>
    <row r="245" spans="1:11" x14ac:dyDescent="0.2">
      <c r="A245"/>
      <c r="B245"/>
      <c r="C245"/>
      <c r="D245"/>
      <c r="E245"/>
      <c r="F245"/>
      <c r="G245"/>
      <c r="H245"/>
      <c r="I245"/>
      <c r="J245"/>
      <c r="K245"/>
    </row>
    <row r="246" spans="1:11" x14ac:dyDescent="0.2">
      <c r="A246"/>
      <c r="B246"/>
      <c r="C246"/>
      <c r="D246"/>
      <c r="E246"/>
      <c r="F246"/>
      <c r="G246"/>
      <c r="H246"/>
      <c r="I246"/>
      <c r="J246"/>
      <c r="K246"/>
    </row>
    <row r="247" spans="1:11" x14ac:dyDescent="0.2">
      <c r="A247"/>
      <c r="B247"/>
      <c r="C247"/>
      <c r="D247"/>
      <c r="E247"/>
      <c r="F247"/>
      <c r="G247"/>
      <c r="H247"/>
      <c r="I247"/>
      <c r="J247"/>
      <c r="K247"/>
    </row>
    <row r="248" spans="1:11" x14ac:dyDescent="0.2">
      <c r="A248"/>
      <c r="B248"/>
      <c r="C248"/>
      <c r="D248"/>
      <c r="E248"/>
      <c r="F248"/>
      <c r="G248"/>
      <c r="H248"/>
      <c r="I248"/>
      <c r="J248"/>
      <c r="K248"/>
    </row>
    <row r="249" spans="1:11" x14ac:dyDescent="0.2">
      <c r="A249"/>
      <c r="B249"/>
      <c r="C249"/>
      <c r="D249"/>
      <c r="E249"/>
      <c r="F249"/>
      <c r="G249"/>
      <c r="H249"/>
      <c r="I249"/>
      <c r="J249"/>
      <c r="K249"/>
    </row>
    <row r="250" spans="1:11" x14ac:dyDescent="0.2">
      <c r="A250"/>
      <c r="B250"/>
      <c r="C250"/>
      <c r="D250"/>
      <c r="E250"/>
      <c r="F250"/>
      <c r="G250"/>
      <c r="H250"/>
      <c r="I250"/>
      <c r="J250"/>
      <c r="K250"/>
    </row>
    <row r="251" spans="1:11" x14ac:dyDescent="0.2">
      <c r="A251"/>
      <c r="B251"/>
      <c r="C251"/>
      <c r="D251"/>
      <c r="E251"/>
      <c r="F251"/>
      <c r="G251"/>
      <c r="H251"/>
      <c r="I251"/>
      <c r="J251"/>
      <c r="K251"/>
    </row>
    <row r="252" spans="1:11" x14ac:dyDescent="0.2">
      <c r="A252"/>
      <c r="B252"/>
      <c r="C252"/>
      <c r="D252"/>
      <c r="E252"/>
      <c r="F252"/>
      <c r="G252"/>
      <c r="H252"/>
      <c r="I252"/>
      <c r="J252"/>
      <c r="K252"/>
    </row>
    <row r="253" spans="1:11" x14ac:dyDescent="0.2">
      <c r="A253"/>
      <c r="B253"/>
      <c r="C253"/>
      <c r="D253"/>
      <c r="E253"/>
      <c r="F253"/>
      <c r="G253"/>
      <c r="H253"/>
      <c r="I253"/>
      <c r="J253"/>
      <c r="K253"/>
    </row>
    <row r="254" spans="1:11" x14ac:dyDescent="0.2">
      <c r="A254"/>
      <c r="B254"/>
      <c r="C254"/>
      <c r="D254"/>
      <c r="E254"/>
      <c r="F254"/>
      <c r="G254"/>
      <c r="H254"/>
      <c r="I254"/>
      <c r="J254"/>
      <c r="K254"/>
    </row>
    <row r="255" spans="1:11" x14ac:dyDescent="0.2">
      <c r="A255"/>
      <c r="B255"/>
      <c r="C255"/>
      <c r="D255"/>
      <c r="E255"/>
      <c r="F255"/>
      <c r="G255"/>
      <c r="H255"/>
      <c r="I255"/>
      <c r="J255"/>
      <c r="K255"/>
    </row>
    <row r="256" spans="1:11" x14ac:dyDescent="0.2">
      <c r="A256"/>
      <c r="B256"/>
      <c r="C256"/>
      <c r="D256"/>
      <c r="E256"/>
      <c r="F256"/>
      <c r="G256"/>
      <c r="H256"/>
      <c r="I256"/>
      <c r="J256"/>
      <c r="K256"/>
    </row>
    <row r="257" spans="1:11" x14ac:dyDescent="0.2">
      <c r="A257"/>
      <c r="B257"/>
      <c r="C257"/>
      <c r="D257"/>
      <c r="E257"/>
      <c r="F257"/>
      <c r="G257"/>
      <c r="H257"/>
      <c r="I257"/>
      <c r="J257"/>
      <c r="K257"/>
    </row>
    <row r="258" spans="1:11" x14ac:dyDescent="0.2">
      <c r="A258"/>
      <c r="B258"/>
      <c r="C258"/>
      <c r="D258"/>
      <c r="E258"/>
      <c r="F258"/>
      <c r="G258"/>
      <c r="H258"/>
      <c r="I258"/>
      <c r="J258"/>
      <c r="K258"/>
    </row>
    <row r="259" spans="1:11" x14ac:dyDescent="0.2">
      <c r="A259"/>
      <c r="B259"/>
      <c r="C259"/>
      <c r="D259"/>
      <c r="E259"/>
      <c r="F259"/>
      <c r="G259"/>
      <c r="H259"/>
      <c r="I259"/>
      <c r="J259"/>
      <c r="K259"/>
    </row>
    <row r="260" spans="1:11" x14ac:dyDescent="0.2">
      <c r="A260"/>
      <c r="B260"/>
      <c r="C260"/>
      <c r="D260"/>
      <c r="E260"/>
      <c r="F260"/>
      <c r="G260"/>
      <c r="H260"/>
      <c r="I260"/>
      <c r="J260"/>
      <c r="K260"/>
    </row>
    <row r="261" spans="1:11" x14ac:dyDescent="0.2">
      <c r="A261"/>
      <c r="B261"/>
      <c r="C261"/>
      <c r="D261"/>
      <c r="E261"/>
      <c r="F261"/>
      <c r="G261"/>
      <c r="H261"/>
      <c r="I261"/>
      <c r="J261"/>
      <c r="K261"/>
    </row>
    <row r="262" spans="1:11" x14ac:dyDescent="0.2">
      <c r="A262"/>
      <c r="B262"/>
      <c r="C262"/>
      <c r="D262"/>
      <c r="E262"/>
      <c r="F262"/>
      <c r="G262"/>
      <c r="H262"/>
      <c r="I262"/>
      <c r="J262"/>
      <c r="K262"/>
    </row>
    <row r="263" spans="1:11" x14ac:dyDescent="0.2">
      <c r="A263"/>
      <c r="B263"/>
      <c r="C263"/>
      <c r="D263"/>
      <c r="E263"/>
      <c r="F263"/>
      <c r="G263"/>
      <c r="H263"/>
      <c r="I263"/>
      <c r="J263"/>
      <c r="K263"/>
    </row>
    <row r="264" spans="1:11" x14ac:dyDescent="0.2">
      <c r="A264"/>
      <c r="B264"/>
      <c r="C264"/>
      <c r="D264"/>
      <c r="E264"/>
      <c r="F264"/>
      <c r="G264"/>
      <c r="H264"/>
      <c r="I264"/>
      <c r="J264"/>
      <c r="K264"/>
    </row>
    <row r="265" spans="1:11" x14ac:dyDescent="0.2">
      <c r="A265"/>
      <c r="B265"/>
      <c r="C265"/>
      <c r="D265"/>
      <c r="E265"/>
      <c r="F265"/>
      <c r="G265"/>
      <c r="H265"/>
      <c r="I265"/>
      <c r="J265"/>
      <c r="K265"/>
    </row>
    <row r="266" spans="1:11" x14ac:dyDescent="0.2">
      <c r="A266"/>
      <c r="B266"/>
      <c r="C266"/>
      <c r="D266"/>
      <c r="E266"/>
      <c r="F266"/>
      <c r="G266"/>
      <c r="H266"/>
      <c r="I266"/>
      <c r="J266"/>
      <c r="K266"/>
    </row>
    <row r="267" spans="1:11" x14ac:dyDescent="0.2">
      <c r="A267"/>
      <c r="B267"/>
      <c r="C267"/>
      <c r="D267"/>
      <c r="E267"/>
      <c r="F267"/>
      <c r="G267"/>
      <c r="H267"/>
      <c r="I267"/>
      <c r="J267"/>
      <c r="K267"/>
    </row>
    <row r="268" spans="1:11" x14ac:dyDescent="0.2">
      <c r="A268"/>
      <c r="B268"/>
      <c r="C268"/>
      <c r="D268"/>
      <c r="E268"/>
      <c r="F268"/>
      <c r="G268"/>
      <c r="H268"/>
      <c r="I268"/>
      <c r="J268"/>
      <c r="K268"/>
    </row>
    <row r="269" spans="1:11" x14ac:dyDescent="0.2">
      <c r="A269"/>
      <c r="B269"/>
      <c r="C269"/>
      <c r="D269"/>
      <c r="E269"/>
      <c r="F269"/>
      <c r="G269"/>
      <c r="H269"/>
      <c r="I269"/>
      <c r="J269"/>
      <c r="K269"/>
    </row>
    <row r="270" spans="1:11" x14ac:dyDescent="0.2">
      <c r="A270"/>
      <c r="B270"/>
      <c r="C270"/>
      <c r="D270"/>
      <c r="E270"/>
      <c r="F270"/>
      <c r="G270"/>
      <c r="H270"/>
      <c r="I270"/>
      <c r="J270"/>
      <c r="K270"/>
    </row>
    <row r="271" spans="1:11" x14ac:dyDescent="0.2">
      <c r="A271"/>
      <c r="B271"/>
      <c r="C271"/>
      <c r="D271"/>
      <c r="E271"/>
      <c r="F271"/>
      <c r="G271"/>
      <c r="H271"/>
      <c r="I271"/>
      <c r="J271"/>
      <c r="K271"/>
    </row>
    <row r="272" spans="1:11" x14ac:dyDescent="0.2">
      <c r="A272"/>
      <c r="B272"/>
      <c r="C272"/>
      <c r="D272"/>
      <c r="E272"/>
      <c r="F272"/>
      <c r="G272"/>
      <c r="H272"/>
      <c r="I272"/>
      <c r="J272"/>
      <c r="K272"/>
    </row>
    <row r="273" spans="1:11" x14ac:dyDescent="0.2">
      <c r="A273"/>
      <c r="B273"/>
      <c r="C273"/>
      <c r="D273"/>
      <c r="E273"/>
      <c r="F273"/>
      <c r="G273"/>
      <c r="H273"/>
      <c r="I273"/>
      <c r="J273"/>
      <c r="K273"/>
    </row>
    <row r="274" spans="1:11" x14ac:dyDescent="0.2">
      <c r="A274"/>
      <c r="B274"/>
      <c r="C274"/>
      <c r="D274"/>
      <c r="E274"/>
      <c r="F274"/>
      <c r="G274"/>
      <c r="H274"/>
      <c r="I274"/>
      <c r="J274"/>
      <c r="K274"/>
    </row>
    <row r="275" spans="1:11" x14ac:dyDescent="0.2">
      <c r="A275"/>
      <c r="B275"/>
      <c r="C275"/>
      <c r="D275"/>
      <c r="E275"/>
      <c r="F275"/>
      <c r="G275"/>
      <c r="H275"/>
      <c r="I275"/>
      <c r="J275"/>
      <c r="K275"/>
    </row>
    <row r="276" spans="1:11" x14ac:dyDescent="0.2">
      <c r="A276"/>
      <c r="B276"/>
      <c r="C276"/>
      <c r="D276"/>
      <c r="E276"/>
      <c r="F276"/>
      <c r="G276"/>
      <c r="H276"/>
      <c r="I276"/>
      <c r="J276"/>
      <c r="K276"/>
    </row>
    <row r="277" spans="1:11" x14ac:dyDescent="0.2">
      <c r="A277"/>
      <c r="B277"/>
      <c r="C277"/>
      <c r="D277"/>
      <c r="E277"/>
      <c r="F277"/>
      <c r="G277"/>
      <c r="H277"/>
      <c r="I277"/>
      <c r="J277"/>
      <c r="K277"/>
    </row>
    <row r="278" spans="1:11" x14ac:dyDescent="0.2">
      <c r="A278"/>
      <c r="B278"/>
      <c r="C278"/>
      <c r="D278"/>
      <c r="E278"/>
      <c r="F278"/>
      <c r="G278"/>
      <c r="H278"/>
      <c r="I278"/>
      <c r="J278"/>
      <c r="K278"/>
    </row>
    <row r="279" spans="1:11" x14ac:dyDescent="0.2">
      <c r="A279"/>
      <c r="B279"/>
      <c r="C279"/>
      <c r="D279"/>
      <c r="E279"/>
      <c r="F279"/>
      <c r="G279"/>
      <c r="H279"/>
      <c r="I279"/>
      <c r="J279"/>
      <c r="K279"/>
    </row>
    <row r="280" spans="1:11" x14ac:dyDescent="0.2">
      <c r="A280"/>
      <c r="B280"/>
      <c r="C280"/>
      <c r="D280"/>
      <c r="E280"/>
      <c r="F280"/>
      <c r="G280"/>
      <c r="H280"/>
      <c r="I280"/>
      <c r="J280"/>
      <c r="K280"/>
    </row>
    <row r="281" spans="1:11" x14ac:dyDescent="0.2">
      <c r="A281"/>
      <c r="B281"/>
      <c r="C281"/>
      <c r="D281"/>
      <c r="E281"/>
      <c r="F281"/>
      <c r="G281"/>
      <c r="H281"/>
      <c r="I281"/>
      <c r="J281"/>
      <c r="K281"/>
    </row>
    <row r="282" spans="1:11" x14ac:dyDescent="0.2">
      <c r="A282"/>
      <c r="B282"/>
      <c r="C282"/>
      <c r="D282"/>
      <c r="E282"/>
      <c r="F282"/>
      <c r="G282"/>
      <c r="H282"/>
      <c r="I282"/>
      <c r="J282"/>
      <c r="K282"/>
    </row>
    <row r="283" spans="1:11" x14ac:dyDescent="0.2">
      <c r="A283"/>
      <c r="B283"/>
      <c r="C283"/>
      <c r="D283"/>
      <c r="E283"/>
      <c r="F283"/>
      <c r="G283"/>
      <c r="H283"/>
      <c r="I283"/>
      <c r="J283"/>
      <c r="K283"/>
    </row>
    <row r="284" spans="1:11" x14ac:dyDescent="0.2">
      <c r="A284"/>
      <c r="B284"/>
      <c r="C284"/>
      <c r="D284"/>
      <c r="E284"/>
      <c r="F284"/>
      <c r="G284"/>
      <c r="H284"/>
      <c r="I284"/>
      <c r="J284"/>
      <c r="K284"/>
    </row>
  </sheetData>
  <phoneticPr fontId="0" type="noConversion"/>
  <dataValidations count="9">
    <dataValidation type="list" allowBlank="1" showInputMessage="1" showErrorMessage="1" sqref="H48:H49 H60:H61 H54:H55" xr:uid="{020C37C4-A5C7-4C63-A0E5-36068D833925}">
      <formula1>"Yes, No"</formula1>
    </dataValidation>
    <dataValidation type="list" allowBlank="1" showInputMessage="1" showErrorMessage="1" sqref="C7:C36" xr:uid="{B214B901-3E2A-4D99-B04A-B66DEADAE95E}">
      <formula1>"A,R,C"</formula1>
    </dataValidation>
    <dataValidation type="list" allowBlank="1" showInputMessage="1" showErrorMessage="1" sqref="A41:A43" xr:uid="{1C7AC3B8-83F0-45E1-AF0F-311E8AC3C77D}">
      <formula1>Vehicle_Type</formula1>
    </dataValidation>
    <dataValidation type="list" allowBlank="1" showInputMessage="1" showErrorMessage="1" sqref="A48:A49" xr:uid="{9113506B-528A-4757-A3D6-A251BE4A12CB}">
      <formula1>Air_Type</formula1>
    </dataValidation>
    <dataValidation type="list" allowBlank="1" showInputMessage="1" showErrorMessage="1" prompt="click on arrow for a drop down list" sqref="A54:A55" xr:uid="{C9BD0822-31AD-4967-8438-19A45965878B}">
      <formula1>Boat_Type</formula1>
    </dataValidation>
    <dataValidation type="list" allowBlank="1" showInputMessage="1" showErrorMessage="1" prompt="click on arrow for a drop down list" sqref="A60:A61" xr:uid="{EAE81046-DA5C-489F-838A-3722EF1F7FE3}">
      <formula1>Cutter_Type</formula1>
    </dataValidation>
    <dataValidation type="list" allowBlank="1" showInputMessage="1" showErrorMessage="1" prompt="click on arrow for a drop down list" sqref="A66:A68" xr:uid="{FD52BB8D-98BF-4605-9BDA-A46072C52402}">
      <formula1>Equip_List</formula1>
    </dataValidation>
    <dataValidation type="list" allowBlank="1" showInputMessage="1" showErrorMessage="1" sqref="E7:E36" xr:uid="{15F38E6B-1360-4F06-8021-C1C3FB3861D6}">
      <formula1>Paygrade</formula1>
    </dataValidation>
    <dataValidation type="list" errorStyle="warning" allowBlank="1" showInputMessage="1" showErrorMessage="1" errorTitle="Warning" error="This Position is not part of the standard list Select Yes to continue." sqref="F7:F36" xr:uid="{A743ABC5-A9F1-4D60-8D19-499D376D314B}">
      <formula1>Duty_List</formula1>
    </dataValidation>
  </dataValidations>
  <pageMargins left="0.7" right="0.7" top="0.75" bottom="0.75" header="0.3" footer="0.3"/>
  <pageSetup scale="74" fitToHeight="0" orientation="portrait" r:id="rId1"/>
  <headerFooter alignWithMargins="0"/>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7">
    <pageSetUpPr fitToPage="1"/>
  </sheetPr>
  <dimension ref="A1:R311"/>
  <sheetViews>
    <sheetView showGridLines="0" zoomScaleNormal="100" workbookViewId="0"/>
  </sheetViews>
  <sheetFormatPr defaultColWidth="9.140625" defaultRowHeight="12.75" x14ac:dyDescent="0.2"/>
  <cols>
    <col min="1" max="1" width="24.7109375" style="6" customWidth="1"/>
    <col min="2" max="2" width="15.28515625" style="5" bestFit="1" customWidth="1"/>
    <col min="3" max="3" width="8" style="6" customWidth="1"/>
    <col min="4" max="4" width="16.28515625" style="6" customWidth="1"/>
    <col min="5" max="5" width="8.7109375" style="6" bestFit="1" customWidth="1"/>
    <col min="6" max="6" width="12.7109375" style="6" customWidth="1"/>
    <col min="7" max="7" width="12" style="6" customWidth="1"/>
    <col min="8" max="8" width="12.7109375" style="6" customWidth="1"/>
    <col min="9" max="9" width="12.7109375" style="5" customWidth="1"/>
    <col min="10" max="16384" width="9.140625" style="5"/>
  </cols>
  <sheetData>
    <row r="1" spans="1:10" x14ac:dyDescent="0.2">
      <c r="A1" s="72" t="s">
        <v>119</v>
      </c>
      <c r="B1" s="85" t="str">
        <f>'Daily Summary'!J2</f>
        <v>UCGPXXXXXX</v>
      </c>
      <c r="D1" s="5"/>
      <c r="F1" s="12" t="s">
        <v>259</v>
      </c>
      <c r="G1" s="87" t="str">
        <f>'Daily Summary'!A1</f>
        <v>F/V StillaFloat</v>
      </c>
    </row>
    <row r="2" spans="1:10" x14ac:dyDescent="0.2">
      <c r="A2" s="30"/>
      <c r="B2" s="30"/>
      <c r="C2" s="30"/>
      <c r="D2" s="5"/>
      <c r="E2" s="30"/>
      <c r="F2" s="5"/>
      <c r="G2" s="30"/>
      <c r="H2" s="5"/>
    </row>
    <row r="3" spans="1:10" x14ac:dyDescent="0.2">
      <c r="A3" s="30"/>
      <c r="B3" s="30"/>
      <c r="C3" s="30"/>
      <c r="D3" s="5"/>
      <c r="E3" s="30"/>
      <c r="F3" s="5"/>
      <c r="G3" s="30"/>
      <c r="H3" s="5"/>
    </row>
    <row r="4" spans="1:10" ht="13.5" thickBot="1" x14ac:dyDescent="0.25">
      <c r="A4" s="12" t="s">
        <v>188</v>
      </c>
      <c r="B4" s="86">
        <f>'day23'!B4+1</f>
        <v>45223</v>
      </c>
      <c r="C4" s="30"/>
      <c r="D4" s="44"/>
      <c r="E4" s="44"/>
      <c r="F4" s="12" t="s">
        <v>311</v>
      </c>
      <c r="G4" s="70"/>
      <c r="H4" s="70"/>
      <c r="I4" s="74"/>
    </row>
    <row r="5" spans="1:10" ht="13.5" thickBot="1" x14ac:dyDescent="0.25">
      <c r="A5" s="12"/>
      <c r="B5" s="41"/>
      <c r="C5" s="30"/>
      <c r="D5" s="12"/>
      <c r="E5" s="12"/>
      <c r="F5" s="12"/>
      <c r="G5" s="40"/>
      <c r="H5" s="40"/>
      <c r="I5" s="40"/>
    </row>
    <row r="6" spans="1:10" s="190" customFormat="1" ht="11.25" x14ac:dyDescent="0.2">
      <c r="A6" s="185" t="s">
        <v>190</v>
      </c>
      <c r="B6" s="187" t="s">
        <v>236</v>
      </c>
      <c r="C6" s="187" t="s">
        <v>189</v>
      </c>
      <c r="D6" s="187" t="s">
        <v>191</v>
      </c>
      <c r="E6" s="187" t="s">
        <v>235</v>
      </c>
      <c r="F6" s="187" t="s">
        <v>192</v>
      </c>
      <c r="G6" s="187" t="s">
        <v>233</v>
      </c>
      <c r="H6" s="187" t="s">
        <v>234</v>
      </c>
      <c r="I6" s="264" t="s">
        <v>193</v>
      </c>
      <c r="J6" s="206"/>
    </row>
    <row r="7" spans="1:10" s="190" customFormat="1" ht="11.25" x14ac:dyDescent="0.2">
      <c r="A7" s="309" t="s">
        <v>409</v>
      </c>
      <c r="B7" s="310"/>
      <c r="C7" s="310"/>
      <c r="D7" s="208" t="s">
        <v>258</v>
      </c>
      <c r="E7" s="311" t="s">
        <v>30</v>
      </c>
      <c r="F7" s="210"/>
      <c r="G7" s="312">
        <v>0</v>
      </c>
      <c r="H7" s="313">
        <f>INDEX(Personnel[],MATCH(E7,Paygrade,0),2)</f>
        <v>38</v>
      </c>
      <c r="I7" s="314">
        <f>(G7*H7)</f>
        <v>0</v>
      </c>
    </row>
    <row r="8" spans="1:10" s="190" customFormat="1" ht="11.25" x14ac:dyDescent="0.2">
      <c r="A8" s="309" t="s">
        <v>409</v>
      </c>
      <c r="B8" s="207"/>
      <c r="C8" s="310"/>
      <c r="D8" s="208" t="s">
        <v>258</v>
      </c>
      <c r="E8" s="209" t="s">
        <v>32</v>
      </c>
      <c r="F8" s="210"/>
      <c r="G8" s="210">
        <v>0</v>
      </c>
      <c r="H8" s="313">
        <f>INDEX(Personnel[],MATCH(E8,Paygrade,0),2)</f>
        <v>52</v>
      </c>
      <c r="I8" s="212">
        <f t="shared" ref="I8:I36" si="0">(G8*H8)</f>
        <v>0</v>
      </c>
    </row>
    <row r="9" spans="1:10" s="190" customFormat="1" ht="11.25" x14ac:dyDescent="0.2">
      <c r="A9" s="309" t="s">
        <v>409</v>
      </c>
      <c r="B9" s="207"/>
      <c r="C9" s="310"/>
      <c r="D9" s="208" t="s">
        <v>258</v>
      </c>
      <c r="E9" s="209" t="s">
        <v>34</v>
      </c>
      <c r="F9" s="210"/>
      <c r="G9" s="210">
        <v>0</v>
      </c>
      <c r="H9" s="313">
        <f>INDEX(Personnel[],MATCH(E9,Paygrade,0),2)</f>
        <v>58</v>
      </c>
      <c r="I9" s="212">
        <f t="shared" si="0"/>
        <v>0</v>
      </c>
    </row>
    <row r="10" spans="1:10" s="190" customFormat="1" ht="11.25" x14ac:dyDescent="0.2">
      <c r="A10" s="309" t="s">
        <v>409</v>
      </c>
      <c r="B10" s="207"/>
      <c r="C10" s="310"/>
      <c r="D10" s="208" t="s">
        <v>258</v>
      </c>
      <c r="E10" s="209" t="s">
        <v>36</v>
      </c>
      <c r="F10" s="210"/>
      <c r="G10" s="210">
        <v>0</v>
      </c>
      <c r="H10" s="313">
        <f>INDEX(Personnel[],MATCH(E10,Paygrade,0),2)</f>
        <v>72</v>
      </c>
      <c r="I10" s="212">
        <f t="shared" si="0"/>
        <v>0</v>
      </c>
    </row>
    <row r="11" spans="1:10" s="190" customFormat="1" ht="11.25" x14ac:dyDescent="0.2">
      <c r="A11" s="309" t="s">
        <v>409</v>
      </c>
      <c r="B11" s="207"/>
      <c r="C11" s="310"/>
      <c r="D11" s="208" t="s">
        <v>258</v>
      </c>
      <c r="E11" s="209" t="s">
        <v>38</v>
      </c>
      <c r="F11" s="210"/>
      <c r="G11" s="210">
        <v>0</v>
      </c>
      <c r="H11" s="313">
        <f>INDEX(Personnel[],MATCH(E11,Paygrade,0),2)</f>
        <v>87</v>
      </c>
      <c r="I11" s="212">
        <f t="shared" si="0"/>
        <v>0</v>
      </c>
    </row>
    <row r="12" spans="1:10" s="190" customFormat="1" ht="11.25" x14ac:dyDescent="0.2">
      <c r="A12" s="309" t="s">
        <v>409</v>
      </c>
      <c r="B12" s="207"/>
      <c r="C12" s="310"/>
      <c r="D12" s="208" t="s">
        <v>258</v>
      </c>
      <c r="E12" s="209" t="s">
        <v>40</v>
      </c>
      <c r="F12" s="210"/>
      <c r="G12" s="210">
        <v>0</v>
      </c>
      <c r="H12" s="313">
        <f>INDEX(Personnel[],MATCH(E12,Paygrade,0),2)</f>
        <v>100</v>
      </c>
      <c r="I12" s="212">
        <f t="shared" si="0"/>
        <v>0</v>
      </c>
    </row>
    <row r="13" spans="1:10" s="190" customFormat="1" ht="11.25" x14ac:dyDescent="0.2">
      <c r="A13" s="309" t="s">
        <v>409</v>
      </c>
      <c r="B13" s="207"/>
      <c r="C13" s="310"/>
      <c r="D13" s="208" t="s">
        <v>258</v>
      </c>
      <c r="E13" s="209" t="s">
        <v>41</v>
      </c>
      <c r="F13" s="210"/>
      <c r="G13" s="210">
        <v>0</v>
      </c>
      <c r="H13" s="313">
        <f>INDEX(Personnel[],MATCH(E13,Paygrade,0),2)</f>
        <v>112</v>
      </c>
      <c r="I13" s="212">
        <f t="shared" si="0"/>
        <v>0</v>
      </c>
    </row>
    <row r="14" spans="1:10" s="190" customFormat="1" ht="11.25" x14ac:dyDescent="0.2">
      <c r="A14" s="309" t="s">
        <v>409</v>
      </c>
      <c r="B14" s="207"/>
      <c r="C14" s="310"/>
      <c r="D14" s="208" t="s">
        <v>258</v>
      </c>
      <c r="E14" s="209" t="s">
        <v>42</v>
      </c>
      <c r="F14" s="210"/>
      <c r="G14" s="210">
        <v>0</v>
      </c>
      <c r="H14" s="313">
        <f>INDEX(Personnel[],MATCH(E14,Paygrade,0),2)</f>
        <v>123</v>
      </c>
      <c r="I14" s="212">
        <f t="shared" si="0"/>
        <v>0</v>
      </c>
    </row>
    <row r="15" spans="1:10" s="190" customFormat="1" ht="11.25" x14ac:dyDescent="0.2">
      <c r="A15" s="309" t="s">
        <v>409</v>
      </c>
      <c r="B15" s="207"/>
      <c r="C15" s="310"/>
      <c r="D15" s="208" t="s">
        <v>258</v>
      </c>
      <c r="E15" s="209" t="s">
        <v>43</v>
      </c>
      <c r="F15" s="210"/>
      <c r="G15" s="210">
        <v>0</v>
      </c>
      <c r="H15" s="313">
        <f>INDEX(Personnel[],MATCH(E15,Paygrade,0),2)</f>
        <v>141</v>
      </c>
      <c r="I15" s="212">
        <f t="shared" si="0"/>
        <v>0</v>
      </c>
    </row>
    <row r="16" spans="1:10" s="190" customFormat="1" ht="11.25" x14ac:dyDescent="0.2">
      <c r="A16" s="309" t="s">
        <v>409</v>
      </c>
      <c r="B16" s="207"/>
      <c r="C16" s="310"/>
      <c r="D16" s="208" t="s">
        <v>258</v>
      </c>
      <c r="E16" s="209" t="s">
        <v>44</v>
      </c>
      <c r="F16" s="210"/>
      <c r="G16" s="210">
        <v>0</v>
      </c>
      <c r="H16" s="313">
        <f>INDEX(Personnel[],MATCH(E16,Paygrade,0),2)</f>
        <v>172</v>
      </c>
      <c r="I16" s="212">
        <f t="shared" si="0"/>
        <v>0</v>
      </c>
    </row>
    <row r="17" spans="1:9" s="190" customFormat="1" ht="11.25" x14ac:dyDescent="0.2">
      <c r="A17" s="309" t="s">
        <v>409</v>
      </c>
      <c r="B17" s="207"/>
      <c r="C17" s="310"/>
      <c r="D17" s="208" t="s">
        <v>258</v>
      </c>
      <c r="E17" s="209" t="s">
        <v>9</v>
      </c>
      <c r="F17" s="210"/>
      <c r="G17" s="210">
        <v>0</v>
      </c>
      <c r="H17" s="313">
        <f>INDEX(Personnel[],MATCH(E17,Paygrade,0),2)</f>
        <v>91</v>
      </c>
      <c r="I17" s="212">
        <f t="shared" si="0"/>
        <v>0</v>
      </c>
    </row>
    <row r="18" spans="1:9" s="190" customFormat="1" ht="11.25" x14ac:dyDescent="0.2">
      <c r="A18" s="309" t="s">
        <v>409</v>
      </c>
      <c r="B18" s="207"/>
      <c r="C18" s="310"/>
      <c r="D18" s="208" t="s">
        <v>258</v>
      </c>
      <c r="E18" s="209" t="s">
        <v>10</v>
      </c>
      <c r="F18" s="210"/>
      <c r="G18" s="210">
        <v>0</v>
      </c>
      <c r="H18" s="313">
        <f>INDEX(Personnel[],MATCH(E18,Paygrade,0),2)</f>
        <v>110</v>
      </c>
      <c r="I18" s="212">
        <f t="shared" si="0"/>
        <v>0</v>
      </c>
    </row>
    <row r="19" spans="1:9" s="190" customFormat="1" ht="11.25" x14ac:dyDescent="0.2">
      <c r="A19" s="309" t="s">
        <v>409</v>
      </c>
      <c r="B19" s="207"/>
      <c r="C19" s="310"/>
      <c r="D19" s="208" t="s">
        <v>258</v>
      </c>
      <c r="E19" s="209" t="s">
        <v>12</v>
      </c>
      <c r="F19" s="210"/>
      <c r="G19" s="210">
        <v>0</v>
      </c>
      <c r="H19" s="313">
        <f>INDEX(Personnel[],MATCH(E19,Paygrade,0),2)</f>
        <v>135</v>
      </c>
      <c r="I19" s="212">
        <f t="shared" si="0"/>
        <v>0</v>
      </c>
    </row>
    <row r="20" spans="1:9" s="190" customFormat="1" ht="11.25" x14ac:dyDescent="0.2">
      <c r="A20" s="309" t="s">
        <v>409</v>
      </c>
      <c r="B20" s="207"/>
      <c r="C20" s="310"/>
      <c r="D20" s="208" t="s">
        <v>258</v>
      </c>
      <c r="E20" s="209" t="s">
        <v>14</v>
      </c>
      <c r="F20" s="210"/>
      <c r="G20" s="210">
        <v>0</v>
      </c>
      <c r="H20" s="313">
        <f>INDEX(Personnel[],MATCH(E20,Paygrade,0),2)</f>
        <v>161</v>
      </c>
      <c r="I20" s="212">
        <f t="shared" si="0"/>
        <v>0</v>
      </c>
    </row>
    <row r="21" spans="1:9" s="190" customFormat="1" ht="11.25" x14ac:dyDescent="0.2">
      <c r="A21" s="309" t="s">
        <v>409</v>
      </c>
      <c r="B21" s="207"/>
      <c r="C21" s="310"/>
      <c r="D21" s="208" t="s">
        <v>258</v>
      </c>
      <c r="E21" s="209" t="s">
        <v>15</v>
      </c>
      <c r="F21" s="210"/>
      <c r="G21" s="210">
        <v>0</v>
      </c>
      <c r="H21" s="313">
        <f>INDEX(Personnel[],MATCH(E21,Paygrade,0),2)</f>
        <v>179</v>
      </c>
      <c r="I21" s="212">
        <f t="shared" si="0"/>
        <v>0</v>
      </c>
    </row>
    <row r="22" spans="1:9" s="190" customFormat="1" ht="11.25" x14ac:dyDescent="0.2">
      <c r="A22" s="309" t="s">
        <v>409</v>
      </c>
      <c r="B22" s="207"/>
      <c r="C22" s="310"/>
      <c r="D22" s="208" t="s">
        <v>258</v>
      </c>
      <c r="E22" s="209" t="s">
        <v>16</v>
      </c>
      <c r="F22" s="210"/>
      <c r="G22" s="210">
        <v>0</v>
      </c>
      <c r="H22" s="313">
        <f>INDEX(Personnel[],MATCH(E22,Paygrade,0),2)</f>
        <v>208</v>
      </c>
      <c r="I22" s="212">
        <f t="shared" si="0"/>
        <v>0</v>
      </c>
    </row>
    <row r="23" spans="1:9" s="190" customFormat="1" ht="11.25" x14ac:dyDescent="0.2">
      <c r="A23" s="309" t="s">
        <v>409</v>
      </c>
      <c r="B23" s="207"/>
      <c r="C23" s="310"/>
      <c r="D23" s="208" t="s">
        <v>258</v>
      </c>
      <c r="E23" s="209" t="s">
        <v>17</v>
      </c>
      <c r="F23" s="210"/>
      <c r="G23" s="210">
        <v>0</v>
      </c>
      <c r="H23" s="313">
        <f>INDEX(Personnel[],MATCH(E23,Paygrade,0),2)</f>
        <v>221</v>
      </c>
      <c r="I23" s="212">
        <f t="shared" si="0"/>
        <v>0</v>
      </c>
    </row>
    <row r="24" spans="1:9" s="190" customFormat="1" ht="11.25" x14ac:dyDescent="0.2">
      <c r="A24" s="309" t="s">
        <v>409</v>
      </c>
      <c r="B24" s="207"/>
      <c r="C24" s="310"/>
      <c r="D24" s="208" t="s">
        <v>258</v>
      </c>
      <c r="E24" s="209" t="s">
        <v>18</v>
      </c>
      <c r="F24" s="210"/>
      <c r="G24" s="210">
        <v>0</v>
      </c>
      <c r="H24" s="313">
        <f>INDEX(Personnel[],MATCH(E24,Paygrade,0),2)</f>
        <v>242</v>
      </c>
      <c r="I24" s="212">
        <f t="shared" si="0"/>
        <v>0</v>
      </c>
    </row>
    <row r="25" spans="1:9" s="190" customFormat="1" ht="11.25" x14ac:dyDescent="0.2">
      <c r="A25" s="309" t="s">
        <v>409</v>
      </c>
      <c r="B25" s="207"/>
      <c r="C25" s="310"/>
      <c r="D25" s="208" t="s">
        <v>258</v>
      </c>
      <c r="E25" s="209" t="s">
        <v>19</v>
      </c>
      <c r="F25" s="210"/>
      <c r="G25" s="210">
        <v>0</v>
      </c>
      <c r="H25" s="313">
        <f>INDEX(Personnel[],MATCH(E25,Paygrade,0),2)</f>
        <v>265</v>
      </c>
      <c r="I25" s="212">
        <f t="shared" si="0"/>
        <v>0</v>
      </c>
    </row>
    <row r="26" spans="1:9" s="190" customFormat="1" ht="11.25" x14ac:dyDescent="0.2">
      <c r="A26" s="309" t="s">
        <v>409</v>
      </c>
      <c r="B26" s="207"/>
      <c r="C26" s="310"/>
      <c r="D26" s="208" t="s">
        <v>258</v>
      </c>
      <c r="E26" s="209" t="s">
        <v>21</v>
      </c>
      <c r="F26" s="210"/>
      <c r="G26" s="210">
        <v>0</v>
      </c>
      <c r="H26" s="313">
        <f>INDEX(Personnel[],MATCH(E26,Paygrade,0),2)</f>
        <v>263</v>
      </c>
      <c r="I26" s="212">
        <f t="shared" si="0"/>
        <v>0</v>
      </c>
    </row>
    <row r="27" spans="1:9" s="190" customFormat="1" ht="11.25" x14ac:dyDescent="0.2">
      <c r="A27" s="309" t="s">
        <v>409</v>
      </c>
      <c r="B27" s="207"/>
      <c r="C27" s="310"/>
      <c r="D27" s="208" t="s">
        <v>258</v>
      </c>
      <c r="E27" s="209" t="s">
        <v>29</v>
      </c>
      <c r="F27" s="210"/>
      <c r="G27" s="210">
        <v>0</v>
      </c>
      <c r="H27" s="313">
        <f>INDEX(Personnel[],MATCH(E27,Paygrade,0),2)</f>
        <v>122</v>
      </c>
      <c r="I27" s="212">
        <f t="shared" si="0"/>
        <v>0</v>
      </c>
    </row>
    <row r="28" spans="1:9" s="190" customFormat="1" ht="11.25" x14ac:dyDescent="0.2">
      <c r="A28" s="309" t="s">
        <v>409</v>
      </c>
      <c r="B28" s="207"/>
      <c r="C28" s="310"/>
      <c r="D28" s="208" t="s">
        <v>258</v>
      </c>
      <c r="E28" s="209" t="s">
        <v>27</v>
      </c>
      <c r="F28" s="210"/>
      <c r="G28" s="210">
        <v>0</v>
      </c>
      <c r="H28" s="313">
        <f>INDEX(Personnel[],MATCH(E28,Paygrade,0),2)</f>
        <v>136</v>
      </c>
      <c r="I28" s="212">
        <f t="shared" si="0"/>
        <v>0</v>
      </c>
    </row>
    <row r="29" spans="1:9" s="190" customFormat="1" ht="11.25" x14ac:dyDescent="0.2">
      <c r="A29" s="309" t="s">
        <v>409</v>
      </c>
      <c r="B29" s="207"/>
      <c r="C29" s="310"/>
      <c r="D29" s="208" t="s">
        <v>258</v>
      </c>
      <c r="E29" s="209" t="s">
        <v>25</v>
      </c>
      <c r="F29" s="210"/>
      <c r="G29" s="210">
        <v>0</v>
      </c>
      <c r="H29" s="313">
        <f>INDEX(Personnel[],MATCH(E29,Paygrade,0),2)</f>
        <v>154</v>
      </c>
      <c r="I29" s="212">
        <f t="shared" si="0"/>
        <v>0</v>
      </c>
    </row>
    <row r="30" spans="1:9" s="190" customFormat="1" ht="11.25" x14ac:dyDescent="0.2">
      <c r="A30" s="309" t="s">
        <v>409</v>
      </c>
      <c r="B30" s="207"/>
      <c r="C30" s="310"/>
      <c r="D30" s="208" t="s">
        <v>258</v>
      </c>
      <c r="E30" s="209" t="s">
        <v>45</v>
      </c>
      <c r="F30" s="210"/>
      <c r="G30" s="210">
        <v>0</v>
      </c>
      <c r="H30" s="313">
        <f>INDEX(Personnel[],MATCH(E30,Paygrade,0),2)</f>
        <v>35</v>
      </c>
      <c r="I30" s="212">
        <f t="shared" si="0"/>
        <v>0</v>
      </c>
    </row>
    <row r="31" spans="1:9" s="190" customFormat="1" ht="11.25" x14ac:dyDescent="0.2">
      <c r="A31" s="309" t="s">
        <v>409</v>
      </c>
      <c r="B31" s="207"/>
      <c r="C31" s="310"/>
      <c r="D31" s="208" t="s">
        <v>258</v>
      </c>
      <c r="E31" s="209" t="s">
        <v>46</v>
      </c>
      <c r="F31" s="210"/>
      <c r="G31" s="210">
        <v>0</v>
      </c>
      <c r="H31" s="313">
        <f>INDEX(Personnel[],MATCH(E31,Paygrade,0),2)</f>
        <v>38</v>
      </c>
      <c r="I31" s="212">
        <f t="shared" si="0"/>
        <v>0</v>
      </c>
    </row>
    <row r="32" spans="1:9" s="190" customFormat="1" ht="11.25" x14ac:dyDescent="0.2">
      <c r="A32" s="309" t="s">
        <v>409</v>
      </c>
      <c r="B32" s="207"/>
      <c r="C32" s="310"/>
      <c r="D32" s="208" t="s">
        <v>258</v>
      </c>
      <c r="E32" s="209" t="s">
        <v>47</v>
      </c>
      <c r="F32" s="210"/>
      <c r="G32" s="210">
        <v>0</v>
      </c>
      <c r="H32" s="313">
        <f>INDEX(Personnel[],MATCH(E32,Paygrade,0),2)</f>
        <v>44</v>
      </c>
      <c r="I32" s="212">
        <f t="shared" si="0"/>
        <v>0</v>
      </c>
    </row>
    <row r="33" spans="1:18" s="190" customFormat="1" ht="11.25" x14ac:dyDescent="0.2">
      <c r="A33" s="309" t="s">
        <v>409</v>
      </c>
      <c r="B33" s="207"/>
      <c r="C33" s="310"/>
      <c r="D33" s="208" t="s">
        <v>258</v>
      </c>
      <c r="E33" s="209" t="s">
        <v>48</v>
      </c>
      <c r="F33" s="210"/>
      <c r="G33" s="210">
        <v>0</v>
      </c>
      <c r="H33" s="313">
        <f>INDEX(Personnel[],MATCH(E33,Paygrade,0),2)</f>
        <v>47</v>
      </c>
      <c r="I33" s="212">
        <f t="shared" si="0"/>
        <v>0</v>
      </c>
    </row>
    <row r="34" spans="1:18" s="190" customFormat="1" ht="11.25" x14ac:dyDescent="0.2">
      <c r="A34" s="309" t="s">
        <v>409</v>
      </c>
      <c r="B34" s="207"/>
      <c r="C34" s="310"/>
      <c r="D34" s="208" t="s">
        <v>258</v>
      </c>
      <c r="E34" s="209" t="s">
        <v>49</v>
      </c>
      <c r="F34" s="210"/>
      <c r="G34" s="210">
        <v>0</v>
      </c>
      <c r="H34" s="313">
        <f>INDEX(Personnel[],MATCH(E34,Paygrade,0),2)</f>
        <v>53</v>
      </c>
      <c r="I34" s="212">
        <f t="shared" si="0"/>
        <v>0</v>
      </c>
    </row>
    <row r="35" spans="1:18" s="190" customFormat="1" ht="11.25" x14ac:dyDescent="0.2">
      <c r="A35" s="309" t="s">
        <v>409</v>
      </c>
      <c r="B35" s="207"/>
      <c r="C35" s="310"/>
      <c r="D35" s="208" t="s">
        <v>258</v>
      </c>
      <c r="E35" s="209" t="s">
        <v>50</v>
      </c>
      <c r="F35" s="210"/>
      <c r="G35" s="210">
        <v>0</v>
      </c>
      <c r="H35" s="313">
        <f>INDEX(Personnel[],MATCH(E35,Paygrade,0),2)</f>
        <v>61</v>
      </c>
      <c r="I35" s="212">
        <f t="shared" si="0"/>
        <v>0</v>
      </c>
    </row>
    <row r="36" spans="1:18" s="190" customFormat="1" ht="11.25" x14ac:dyDescent="0.2">
      <c r="A36" s="309" t="s">
        <v>409</v>
      </c>
      <c r="B36" s="207"/>
      <c r="C36" s="310"/>
      <c r="D36" s="208" t="s">
        <v>258</v>
      </c>
      <c r="E36" s="209" t="s">
        <v>51</v>
      </c>
      <c r="F36" s="210"/>
      <c r="G36" s="210">
        <v>0</v>
      </c>
      <c r="H36" s="313">
        <f>INDEX(Personnel[],MATCH(E36,Paygrade,0),2)</f>
        <v>62</v>
      </c>
      <c r="I36" s="212">
        <f t="shared" si="0"/>
        <v>0</v>
      </c>
    </row>
    <row r="37" spans="1:18" s="190" customFormat="1" ht="12" thickBot="1" x14ac:dyDescent="0.25">
      <c r="A37" s="213"/>
      <c r="B37" s="214"/>
      <c r="C37" s="214"/>
      <c r="D37" s="215"/>
      <c r="E37" s="216"/>
      <c r="F37" s="216"/>
      <c r="G37" s="217"/>
      <c r="H37" s="218"/>
      <c r="I37" s="219"/>
    </row>
    <row r="38" spans="1:18" s="190" customFormat="1" ht="12" thickBot="1" x14ac:dyDescent="0.25">
      <c r="A38" s="220"/>
      <c r="B38" s="220"/>
      <c r="C38" s="221" t="s">
        <v>194</v>
      </c>
      <c r="D38" s="222"/>
      <c r="E38" s="222"/>
      <c r="F38" s="222"/>
      <c r="G38" s="223"/>
      <c r="H38" s="224"/>
      <c r="I38" s="225">
        <f>SUM(I7:I36)</f>
        <v>0</v>
      </c>
    </row>
    <row r="39" spans="1:18" s="190" customFormat="1" ht="12" thickBot="1" x14ac:dyDescent="0.25">
      <c r="A39" s="220"/>
      <c r="B39" s="220"/>
      <c r="C39" s="226"/>
      <c r="D39" s="226"/>
      <c r="E39" s="226"/>
      <c r="F39" s="226"/>
      <c r="G39" s="227"/>
      <c r="I39" s="227"/>
    </row>
    <row r="40" spans="1:18" s="190" customFormat="1" ht="11.25" x14ac:dyDescent="0.2">
      <c r="A40" s="185" t="s">
        <v>211</v>
      </c>
      <c r="B40" s="187" t="s">
        <v>303</v>
      </c>
      <c r="C40" s="187" t="s">
        <v>241</v>
      </c>
      <c r="D40" s="187" t="s">
        <v>239</v>
      </c>
      <c r="E40" s="187" t="s">
        <v>240</v>
      </c>
      <c r="F40" s="187" t="s">
        <v>320</v>
      </c>
      <c r="G40" s="193" t="s">
        <v>141</v>
      </c>
    </row>
    <row r="41" spans="1:18" s="190" customFormat="1" x14ac:dyDescent="0.2">
      <c r="A41" s="228" t="s">
        <v>244</v>
      </c>
      <c r="B41" s="229"/>
      <c r="C41" s="230">
        <v>0</v>
      </c>
      <c r="D41" s="336">
        <f>INDEX(Vehicle[],MATCH(A41,Vehicle_Type,0),3)</f>
        <v>9.84</v>
      </c>
      <c r="E41" s="230">
        <v>0</v>
      </c>
      <c r="F41" s="337">
        <f>INDEX(Vehicle[],MATCH(A41,Vehicle_Type,0),2)</f>
        <v>0.16</v>
      </c>
      <c r="G41" s="231">
        <f>C41*D41+E41*F41</f>
        <v>0</v>
      </c>
      <c r="M41"/>
      <c r="N41"/>
      <c r="O41"/>
      <c r="P41"/>
      <c r="Q41"/>
      <c r="R41"/>
    </row>
    <row r="42" spans="1:18" s="190" customFormat="1" x14ac:dyDescent="0.2">
      <c r="A42" s="228" t="s">
        <v>242</v>
      </c>
      <c r="B42" s="229"/>
      <c r="C42" s="230">
        <v>0</v>
      </c>
      <c r="D42" s="336">
        <f>INDEX(Vehicle[],MATCH(A42,Vehicle_Type,0),3)</f>
        <v>9.16</v>
      </c>
      <c r="E42" s="230">
        <v>0</v>
      </c>
      <c r="F42" s="337">
        <f>INDEX(Vehicle[],MATCH(A42,Vehicle_Type,0),2)</f>
        <v>0.13</v>
      </c>
      <c r="G42" s="231">
        <f t="shared" ref="G42:G43" si="1">C42*D42+E42*F42</f>
        <v>0</v>
      </c>
      <c r="M42"/>
      <c r="N42"/>
      <c r="O42"/>
      <c r="P42"/>
      <c r="Q42"/>
      <c r="R42"/>
    </row>
    <row r="43" spans="1:18" s="190" customFormat="1" x14ac:dyDescent="0.2">
      <c r="A43" s="228" t="s">
        <v>243</v>
      </c>
      <c r="B43" s="229"/>
      <c r="C43" s="230">
        <v>0</v>
      </c>
      <c r="D43" s="336">
        <f>INDEX(Vehicle[],MATCH(A43,Vehicle_Type,0),3)</f>
        <v>7.35</v>
      </c>
      <c r="E43" s="230">
        <v>0</v>
      </c>
      <c r="F43" s="337">
        <f>INDEX(Vehicle[],MATCH(A43,Vehicle_Type,0),2)</f>
        <v>0.12</v>
      </c>
      <c r="G43" s="231">
        <f t="shared" si="1"/>
        <v>0</v>
      </c>
      <c r="M43"/>
      <c r="N43"/>
      <c r="O43"/>
      <c r="P43"/>
      <c r="Q43"/>
      <c r="R43"/>
    </row>
    <row r="44" spans="1:18" s="190" customFormat="1" ht="13.5" thickBot="1" x14ac:dyDescent="0.25">
      <c r="C44" s="194"/>
      <c r="G44" s="232"/>
      <c r="M44"/>
      <c r="N44"/>
      <c r="O44"/>
      <c r="P44"/>
      <c r="Q44"/>
      <c r="R44"/>
    </row>
    <row r="45" spans="1:18" s="190" customFormat="1" ht="13.5" thickBot="1" x14ac:dyDescent="0.25">
      <c r="C45" s="221" t="s">
        <v>212</v>
      </c>
      <c r="D45" s="222"/>
      <c r="E45" s="222"/>
      <c r="F45" s="233"/>
      <c r="G45" s="234">
        <f>SUM(G41:G43)</f>
        <v>0</v>
      </c>
      <c r="H45" s="235"/>
      <c r="K45" s="191"/>
      <c r="L45" s="191"/>
      <c r="M45"/>
      <c r="N45"/>
      <c r="O45"/>
      <c r="P45"/>
      <c r="Q45"/>
      <c r="R45"/>
    </row>
    <row r="46" spans="1:18" s="190" customFormat="1" ht="13.5" thickBot="1" x14ac:dyDescent="0.25">
      <c r="C46" s="236"/>
      <c r="D46" s="236"/>
      <c r="E46" s="236"/>
      <c r="F46" s="236"/>
      <c r="G46" s="237"/>
      <c r="H46" s="238"/>
      <c r="L46" s="191"/>
      <c r="M46"/>
      <c r="N46"/>
      <c r="O46"/>
      <c r="P46"/>
      <c r="Q46"/>
      <c r="R46"/>
    </row>
    <row r="47" spans="1:18" s="190" customFormat="1" x14ac:dyDescent="0.2">
      <c r="A47" s="185" t="s">
        <v>200</v>
      </c>
      <c r="B47" s="187"/>
      <c r="C47" s="92" t="s">
        <v>201</v>
      </c>
      <c r="D47" s="187" t="s">
        <v>238</v>
      </c>
      <c r="E47" s="187" t="s">
        <v>233</v>
      </c>
      <c r="F47" s="187" t="s">
        <v>234</v>
      </c>
      <c r="G47" s="188" t="s">
        <v>141</v>
      </c>
      <c r="H47" s="189" t="s">
        <v>305</v>
      </c>
      <c r="I47" s="192"/>
      <c r="L47" s="191"/>
      <c r="M47"/>
      <c r="N47"/>
      <c r="O47"/>
      <c r="P47"/>
      <c r="Q47"/>
      <c r="R47"/>
    </row>
    <row r="48" spans="1:18" s="190" customFormat="1" x14ac:dyDescent="0.2">
      <c r="A48" s="239" t="s">
        <v>364</v>
      </c>
      <c r="B48" s="240"/>
      <c r="C48" s="89"/>
      <c r="D48" s="241" t="s">
        <v>8</v>
      </c>
      <c r="E48" s="210">
        <v>0</v>
      </c>
      <c r="F48" s="211">
        <f>INDEX(ADMIN!$A$7:$C$13,MATCH(A48,Air_Type,0),2)</f>
        <v>21111</v>
      </c>
      <c r="G48" s="242">
        <f>E48*F48</f>
        <v>0</v>
      </c>
      <c r="H48" s="243"/>
      <c r="I48" s="244"/>
      <c r="L48" s="191"/>
      <c r="M48"/>
      <c r="N48"/>
      <c r="O48"/>
      <c r="P48"/>
      <c r="Q48"/>
      <c r="R48"/>
    </row>
    <row r="49" spans="1:18" s="190" customFormat="1" x14ac:dyDescent="0.2">
      <c r="A49" s="239" t="s">
        <v>386</v>
      </c>
      <c r="B49" s="245"/>
      <c r="C49" s="89"/>
      <c r="D49" s="246" t="s">
        <v>8</v>
      </c>
      <c r="E49" s="210">
        <v>0</v>
      </c>
      <c r="F49" s="211">
        <f>INDEX(ADMIN!$A$7:$C$13,MATCH(A49,Air_Type,0),2)</f>
        <v>20921</v>
      </c>
      <c r="G49" s="247">
        <f>E49*F49</f>
        <v>0</v>
      </c>
      <c r="H49" s="243"/>
      <c r="I49" s="244"/>
      <c r="L49" s="191"/>
      <c r="M49"/>
      <c r="N49"/>
      <c r="O49"/>
      <c r="P49"/>
      <c r="Q49"/>
      <c r="R49"/>
    </row>
    <row r="50" spans="1:18" s="190" customFormat="1" ht="13.5" thickBot="1" x14ac:dyDescent="0.25">
      <c r="B50" s="245"/>
      <c r="C50" s="194"/>
      <c r="D50" s="248"/>
      <c r="G50" s="232"/>
      <c r="L50" s="191"/>
      <c r="M50"/>
      <c r="N50"/>
      <c r="O50"/>
      <c r="P50"/>
      <c r="Q50"/>
      <c r="R50"/>
    </row>
    <row r="51" spans="1:18" s="190" customFormat="1" ht="13.5" thickBot="1" x14ac:dyDescent="0.25">
      <c r="C51" s="221" t="s">
        <v>202</v>
      </c>
      <c r="D51" s="222"/>
      <c r="E51" s="222"/>
      <c r="F51" s="222"/>
      <c r="G51" s="234">
        <f>SUM(G48:G49)</f>
        <v>0</v>
      </c>
      <c r="H51" s="249"/>
      <c r="L51" s="191"/>
      <c r="M51"/>
      <c r="N51"/>
      <c r="O51"/>
      <c r="P51"/>
      <c r="Q51"/>
      <c r="R51"/>
    </row>
    <row r="52" spans="1:18" s="190" customFormat="1" ht="13.5" thickBot="1" x14ac:dyDescent="0.25">
      <c r="L52" s="191"/>
      <c r="M52"/>
      <c r="N52"/>
      <c r="O52"/>
      <c r="P52"/>
      <c r="Q52"/>
      <c r="R52"/>
    </row>
    <row r="53" spans="1:18" s="190" customFormat="1" x14ac:dyDescent="0.2">
      <c r="A53" s="185" t="s">
        <v>195</v>
      </c>
      <c r="B53" s="186"/>
      <c r="C53" s="88" t="s">
        <v>196</v>
      </c>
      <c r="D53" s="187" t="s">
        <v>238</v>
      </c>
      <c r="E53" s="187" t="s">
        <v>233</v>
      </c>
      <c r="F53" s="187" t="s">
        <v>234</v>
      </c>
      <c r="G53" s="188" t="s">
        <v>141</v>
      </c>
      <c r="H53" s="189" t="s">
        <v>305</v>
      </c>
      <c r="L53" s="191"/>
      <c r="M53" s="191"/>
      <c r="N53" s="191"/>
      <c r="O53" s="191"/>
      <c r="P53" s="191"/>
    </row>
    <row r="54" spans="1:18" s="190" customFormat="1" x14ac:dyDescent="0.2">
      <c r="A54" s="239" t="s">
        <v>362</v>
      </c>
      <c r="B54" s="240"/>
      <c r="C54" s="90"/>
      <c r="D54" s="241" t="str">
        <f>INDEX(Boats[],MATCH(A54,Boat_Type,0),3)</f>
        <v>HOURLY</v>
      </c>
      <c r="E54" s="210">
        <v>0</v>
      </c>
      <c r="F54" s="250">
        <f>INDEX(Boats[],MATCH(A54,Boat_Type,0),2)</f>
        <v>1511</v>
      </c>
      <c r="G54" s="242">
        <f>E54*F54</f>
        <v>0</v>
      </c>
      <c r="H54" s="243"/>
      <c r="L54" s="191"/>
      <c r="M54" s="191"/>
      <c r="N54" s="191"/>
      <c r="O54" s="191"/>
      <c r="P54" s="191"/>
    </row>
    <row r="55" spans="1:18" s="190" customFormat="1" x14ac:dyDescent="0.2">
      <c r="A55" s="239" t="s">
        <v>360</v>
      </c>
      <c r="B55" s="245"/>
      <c r="C55" s="91"/>
      <c r="D55" s="241" t="str">
        <f>INDEX(Boats[],MATCH(A55,Boat_Type,0),3)</f>
        <v>HOURLY</v>
      </c>
      <c r="E55" s="251">
        <v>0</v>
      </c>
      <c r="F55" s="250">
        <f>INDEX(Boats[],MATCH(A55,Boat_Type,0),2)</f>
        <v>3429</v>
      </c>
      <c r="G55" s="242">
        <f>E55*F55</f>
        <v>0</v>
      </c>
      <c r="H55" s="252"/>
      <c r="L55" s="191"/>
      <c r="M55" s="191"/>
      <c r="N55" s="191"/>
      <c r="O55" s="191"/>
      <c r="P55" s="191"/>
    </row>
    <row r="56" spans="1:18" s="190" customFormat="1" ht="13.5" thickBot="1" x14ac:dyDescent="0.25">
      <c r="A56" s="245"/>
      <c r="B56" s="245"/>
      <c r="C56" s="253"/>
      <c r="D56" s="248"/>
      <c r="E56" s="248"/>
      <c r="G56" s="254"/>
      <c r="H56" s="255"/>
      <c r="L56" s="191"/>
      <c r="M56" s="191"/>
      <c r="N56" s="191"/>
      <c r="O56" s="191"/>
      <c r="P56" s="191"/>
    </row>
    <row r="57" spans="1:18" s="190" customFormat="1" ht="12" thickBot="1" x14ac:dyDescent="0.25">
      <c r="C57" s="221" t="s">
        <v>197</v>
      </c>
      <c r="D57" s="222"/>
      <c r="E57" s="222"/>
      <c r="F57" s="222"/>
      <c r="G57" s="234">
        <f>SUM(G54:G55)</f>
        <v>0</v>
      </c>
    </row>
    <row r="58" spans="1:18" s="190" customFormat="1" ht="12" thickBot="1" x14ac:dyDescent="0.25">
      <c r="G58" s="256"/>
    </row>
    <row r="59" spans="1:18" s="190" customFormat="1" ht="11.25" x14ac:dyDescent="0.2">
      <c r="A59" s="185" t="s">
        <v>198</v>
      </c>
      <c r="B59" s="187"/>
      <c r="C59" s="92" t="s">
        <v>304</v>
      </c>
      <c r="D59" s="187" t="s">
        <v>238</v>
      </c>
      <c r="E59" s="187" t="s">
        <v>233</v>
      </c>
      <c r="F59" s="187" t="s">
        <v>234</v>
      </c>
      <c r="G59" s="188" t="s">
        <v>141</v>
      </c>
      <c r="H59" s="189" t="s">
        <v>305</v>
      </c>
    </row>
    <row r="60" spans="1:18" s="190" customFormat="1" ht="11.25" x14ac:dyDescent="0.2">
      <c r="A60" s="239" t="s">
        <v>336</v>
      </c>
      <c r="B60" s="240"/>
      <c r="C60" s="90"/>
      <c r="D60" s="241" t="str">
        <f>INDEX(Cutters[],MATCH(A60,Cutter_Type,0),3)</f>
        <v>HOURLY</v>
      </c>
      <c r="E60" s="210">
        <v>0</v>
      </c>
      <c r="F60" s="250">
        <f>INDEX(Cutters[],MATCH(A60,Cutter_Type,0),2)</f>
        <v>32876</v>
      </c>
      <c r="G60" s="242">
        <f>E60*F60</f>
        <v>0</v>
      </c>
      <c r="H60" s="243"/>
    </row>
    <row r="61" spans="1:18" s="190" customFormat="1" ht="11.25" x14ac:dyDescent="0.2">
      <c r="A61" s="239" t="s">
        <v>347</v>
      </c>
      <c r="B61" s="240"/>
      <c r="C61" s="91"/>
      <c r="D61" s="241" t="str">
        <f>INDEX(Cutters[],MATCH(A61,Cutter_Type,0),3)</f>
        <v>HOURLY</v>
      </c>
      <c r="E61" s="210">
        <v>0</v>
      </c>
      <c r="F61" s="250">
        <f>INDEX(Cutters[],MATCH(A61,Cutter_Type,0),2)</f>
        <v>7787</v>
      </c>
      <c r="G61" s="242">
        <f>E61*F61</f>
        <v>0</v>
      </c>
      <c r="H61" s="252"/>
    </row>
    <row r="62" spans="1:18" s="190" customFormat="1" ht="12" thickBot="1" x14ac:dyDescent="0.25">
      <c r="A62" s="245"/>
      <c r="C62" s="253"/>
      <c r="G62" s="254"/>
      <c r="H62" s="245"/>
    </row>
    <row r="63" spans="1:18" s="190" customFormat="1" ht="12" thickBot="1" x14ac:dyDescent="0.25">
      <c r="C63" s="221" t="s">
        <v>199</v>
      </c>
      <c r="D63" s="222"/>
      <c r="E63" s="222"/>
      <c r="F63" s="222"/>
      <c r="G63" s="234">
        <f>SUM(G60:G61)</f>
        <v>0</v>
      </c>
    </row>
    <row r="64" spans="1:18" s="190" customFormat="1" ht="12" thickBot="1" x14ac:dyDescent="0.25">
      <c r="F64" s="320"/>
    </row>
    <row r="65" spans="1:9" s="190" customFormat="1" ht="11.25" x14ac:dyDescent="0.2">
      <c r="A65" s="185" t="s">
        <v>203</v>
      </c>
      <c r="B65" s="186"/>
      <c r="C65" s="186"/>
      <c r="D65" s="187" t="s">
        <v>238</v>
      </c>
      <c r="E65" s="187" t="s">
        <v>233</v>
      </c>
      <c r="F65" s="319" t="s">
        <v>234</v>
      </c>
      <c r="G65" s="193" t="s">
        <v>141</v>
      </c>
      <c r="H65" s="194"/>
      <c r="I65" s="192"/>
    </row>
    <row r="66" spans="1:9" s="190" customFormat="1" ht="11.25" x14ac:dyDescent="0.2">
      <c r="A66" s="239" t="s">
        <v>115</v>
      </c>
      <c r="B66" s="240"/>
      <c r="C66" s="240"/>
      <c r="D66" s="241" t="str">
        <f>INDEX(Equipment[],MATCH(A66,Equip_List,0),3)</f>
        <v>HOURLY</v>
      </c>
      <c r="E66" s="210">
        <v>0</v>
      </c>
      <c r="F66" s="250">
        <f>INDEX(Equipment[],MATCH(A66,Equip_List,0),2)</f>
        <v>15</v>
      </c>
      <c r="G66" s="231">
        <f>E66*F66</f>
        <v>0</v>
      </c>
      <c r="H66" s="217"/>
      <c r="I66" s="244"/>
    </row>
    <row r="67" spans="1:9" s="190" customFormat="1" ht="11.25" x14ac:dyDescent="0.2">
      <c r="A67" s="239" t="s">
        <v>105</v>
      </c>
      <c r="B67" s="240"/>
      <c r="C67" s="240"/>
      <c r="D67" s="241" t="str">
        <f>INDEX(Equipment[],MATCH(A67,Equip_List,0),3)</f>
        <v>HOURLY</v>
      </c>
      <c r="E67" s="210">
        <v>0</v>
      </c>
      <c r="F67" s="250">
        <f>INDEX(Equipment[],MATCH(A67,Equip_List,0),2)</f>
        <v>13</v>
      </c>
      <c r="G67" s="231">
        <f>E67*F67</f>
        <v>0</v>
      </c>
      <c r="H67" s="217"/>
      <c r="I67" s="244"/>
    </row>
    <row r="68" spans="1:9" s="190" customFormat="1" ht="11.25" x14ac:dyDescent="0.2">
      <c r="A68" s="239" t="s">
        <v>80</v>
      </c>
      <c r="B68" s="240"/>
      <c r="C68" s="245"/>
      <c r="D68" s="241" t="str">
        <f>INDEX(Equipment[],MATCH(A68,Equip_List,0),3)</f>
        <v>HOURLY</v>
      </c>
      <c r="E68" s="210">
        <v>0</v>
      </c>
      <c r="F68" s="250">
        <f>INDEX(Equipment[],MATCH(A68,Equip_List,0),2)</f>
        <v>296</v>
      </c>
      <c r="G68" s="231">
        <f>E68*F68</f>
        <v>0</v>
      </c>
      <c r="H68" s="217"/>
      <c r="I68" s="244"/>
    </row>
    <row r="69" spans="1:9" s="190" customFormat="1" ht="12" thickBot="1" x14ac:dyDescent="0.25">
      <c r="A69" s="245"/>
      <c r="C69" s="253"/>
      <c r="G69" s="254"/>
    </row>
    <row r="70" spans="1:9" s="190" customFormat="1" ht="12" thickBot="1" x14ac:dyDescent="0.25">
      <c r="C70" s="221" t="s">
        <v>204</v>
      </c>
      <c r="D70" s="222"/>
      <c r="E70" s="222"/>
      <c r="F70" s="222"/>
      <c r="G70" s="234">
        <f>SUM(G66:G68)</f>
        <v>0</v>
      </c>
      <c r="H70" s="249"/>
    </row>
    <row r="71" spans="1:9" s="190" customFormat="1" ht="12" thickBot="1" x14ac:dyDescent="0.25">
      <c r="C71" s="226"/>
      <c r="D71" s="226"/>
      <c r="E71" s="226"/>
      <c r="F71" s="249"/>
      <c r="G71" s="249"/>
    </row>
    <row r="72" spans="1:9" s="190" customFormat="1" ht="11.25" x14ac:dyDescent="0.2">
      <c r="A72" s="185" t="s">
        <v>205</v>
      </c>
      <c r="B72" s="186"/>
      <c r="C72" s="257" t="s">
        <v>206</v>
      </c>
      <c r="D72" s="258"/>
      <c r="E72" s="186"/>
      <c r="F72" s="187" t="s">
        <v>207</v>
      </c>
      <c r="G72" s="193" t="s">
        <v>208</v>
      </c>
    </row>
    <row r="73" spans="1:9" s="190" customFormat="1" ht="11.25" x14ac:dyDescent="0.2">
      <c r="A73" s="239" t="s">
        <v>209</v>
      </c>
      <c r="B73" s="259"/>
      <c r="C73" s="260"/>
      <c r="D73" s="261"/>
      <c r="E73" s="262"/>
      <c r="F73" s="430"/>
      <c r="G73" s="263"/>
    </row>
    <row r="74" spans="1:9" s="190" customFormat="1" ht="12" thickBot="1" x14ac:dyDescent="0.25">
      <c r="C74" s="248"/>
      <c r="G74" s="256"/>
    </row>
    <row r="75" spans="1:9" s="190" customFormat="1" ht="12" thickBot="1" x14ac:dyDescent="0.25">
      <c r="C75" s="221" t="s">
        <v>210</v>
      </c>
      <c r="D75" s="222"/>
      <c r="E75" s="222"/>
      <c r="F75" s="222"/>
      <c r="G75" s="234">
        <f>SUM(G73:G73)</f>
        <v>0</v>
      </c>
    </row>
    <row r="76" spans="1:9" s="190" customFormat="1" ht="12" thickBot="1" x14ac:dyDescent="0.25"/>
    <row r="77" spans="1:9" s="190" customFormat="1" ht="11.25" x14ac:dyDescent="0.2">
      <c r="A77" s="185" t="s">
        <v>213</v>
      </c>
      <c r="B77" s="186"/>
      <c r="C77" s="257" t="s">
        <v>214</v>
      </c>
      <c r="D77" s="258"/>
      <c r="E77" s="186"/>
      <c r="F77" s="186"/>
      <c r="G77" s="264" t="s">
        <v>215</v>
      </c>
    </row>
    <row r="78" spans="1:9" s="190" customFormat="1" ht="11.25" x14ac:dyDescent="0.2">
      <c r="A78" s="239"/>
      <c r="B78" s="240"/>
      <c r="C78" s="428"/>
      <c r="D78" s="429"/>
      <c r="E78" s="326"/>
      <c r="F78" s="259"/>
      <c r="G78" s="263"/>
    </row>
    <row r="79" spans="1:9" s="190" customFormat="1" ht="11.25" x14ac:dyDescent="0.2">
      <c r="A79" s="239"/>
      <c r="B79" s="240"/>
      <c r="C79" s="265"/>
      <c r="D79" s="261"/>
      <c r="E79" s="326"/>
      <c r="F79" s="259"/>
      <c r="G79" s="263"/>
    </row>
    <row r="80" spans="1:9" s="190" customFormat="1" ht="11.25" x14ac:dyDescent="0.2">
      <c r="A80" s="239"/>
      <c r="B80" s="240"/>
      <c r="C80" s="265"/>
      <c r="D80" s="261"/>
      <c r="E80" s="326"/>
      <c r="F80" s="259"/>
      <c r="G80" s="263"/>
    </row>
    <row r="81" spans="1:7" s="190" customFormat="1" ht="12" thickBot="1" x14ac:dyDescent="0.25">
      <c r="G81" s="256"/>
    </row>
    <row r="82" spans="1:7" s="190" customFormat="1" ht="12" thickBot="1" x14ac:dyDescent="0.25">
      <c r="C82" s="221" t="s">
        <v>216</v>
      </c>
      <c r="D82" s="222"/>
      <c r="E82" s="222"/>
      <c r="F82" s="222"/>
      <c r="G82" s="266">
        <f>SUM(G78:G80)</f>
        <v>0</v>
      </c>
    </row>
    <row r="83" spans="1:7" s="190" customFormat="1" ht="12" thickBot="1" x14ac:dyDescent="0.25">
      <c r="G83" s="244"/>
    </row>
    <row r="84" spans="1:7" s="190" customFormat="1" ht="11.25" x14ac:dyDescent="0.2">
      <c r="A84" s="185" t="s">
        <v>323</v>
      </c>
      <c r="B84" s="186"/>
      <c r="C84" s="257" t="s">
        <v>217</v>
      </c>
      <c r="D84" s="258"/>
      <c r="E84" s="257" t="s">
        <v>218</v>
      </c>
      <c r="F84" s="258"/>
      <c r="G84" s="193" t="s">
        <v>215</v>
      </c>
    </row>
    <row r="85" spans="1:7" s="190" customFormat="1" ht="11.25" x14ac:dyDescent="0.2">
      <c r="A85" s="239"/>
      <c r="B85" s="259"/>
      <c r="C85" s="426"/>
      <c r="D85" s="427"/>
      <c r="E85" s="267"/>
      <c r="F85" s="268"/>
      <c r="G85" s="263"/>
    </row>
    <row r="86" spans="1:7" s="190" customFormat="1" ht="11.25" x14ac:dyDescent="0.2">
      <c r="A86" s="239"/>
      <c r="B86" s="259"/>
      <c r="C86" s="265"/>
      <c r="D86" s="261"/>
      <c r="E86" s="267"/>
      <c r="F86" s="268"/>
      <c r="G86" s="263"/>
    </row>
    <row r="87" spans="1:7" s="190" customFormat="1" ht="11.25" x14ac:dyDescent="0.2">
      <c r="A87" s="239"/>
      <c r="B87" s="259"/>
      <c r="C87" s="265"/>
      <c r="D87" s="261"/>
      <c r="E87" s="267"/>
      <c r="F87" s="268"/>
      <c r="G87" s="263"/>
    </row>
    <row r="88" spans="1:7" s="190" customFormat="1" ht="12" thickBot="1" x14ac:dyDescent="0.25">
      <c r="G88" s="256"/>
    </row>
    <row r="89" spans="1:7" s="190" customFormat="1" ht="12" thickBot="1" x14ac:dyDescent="0.25">
      <c r="C89" s="221" t="s">
        <v>219</v>
      </c>
      <c r="D89" s="222"/>
      <c r="E89" s="222"/>
      <c r="F89" s="222"/>
      <c r="G89" s="234">
        <f>SUM(G85:G87)</f>
        <v>0</v>
      </c>
    </row>
    <row r="90" spans="1:7" s="190" customFormat="1" ht="12" thickBot="1" x14ac:dyDescent="0.25">
      <c r="B90" s="305"/>
      <c r="C90" s="226"/>
      <c r="D90" s="226"/>
      <c r="E90" s="322"/>
      <c r="F90" s="226"/>
      <c r="G90" s="249"/>
    </row>
    <row r="91" spans="1:7" s="190" customFormat="1" ht="11.25" x14ac:dyDescent="0.2">
      <c r="A91" s="424" t="s">
        <v>321</v>
      </c>
      <c r="B91" s="186"/>
      <c r="C91" s="257" t="s">
        <v>214</v>
      </c>
      <c r="D91" s="258"/>
      <c r="E91" s="321"/>
      <c r="F91" s="186"/>
      <c r="G91" s="264" t="s">
        <v>215</v>
      </c>
    </row>
    <row r="92" spans="1:7" s="190" customFormat="1" ht="11.25" x14ac:dyDescent="0.2">
      <c r="A92" s="308"/>
      <c r="B92" s="304"/>
      <c r="C92" s="428"/>
      <c r="D92" s="429"/>
      <c r="E92" s="323"/>
      <c r="F92" s="259"/>
      <c r="G92" s="263"/>
    </row>
    <row r="93" spans="1:7" s="190" customFormat="1" ht="11.25" x14ac:dyDescent="0.2">
      <c r="A93" s="307"/>
      <c r="B93" s="240"/>
      <c r="C93" s="428"/>
      <c r="D93" s="429"/>
      <c r="E93" s="323"/>
      <c r="F93" s="259"/>
      <c r="G93" s="263"/>
    </row>
    <row r="94" spans="1:7" s="190" customFormat="1" ht="11.25" x14ac:dyDescent="0.2">
      <c r="A94" s="306"/>
      <c r="B94" s="240"/>
      <c r="C94" s="428"/>
      <c r="D94" s="429"/>
      <c r="E94" s="323"/>
      <c r="F94" s="259"/>
      <c r="G94" s="263"/>
    </row>
    <row r="95" spans="1:7" s="190" customFormat="1" ht="12" thickBot="1" x14ac:dyDescent="0.25">
      <c r="A95" s="194"/>
      <c r="G95" s="256"/>
    </row>
    <row r="96" spans="1:7" s="190" customFormat="1" ht="12" thickBot="1" x14ac:dyDescent="0.25">
      <c r="A96" s="194"/>
      <c r="C96" s="221" t="s">
        <v>220</v>
      </c>
      <c r="D96" s="222"/>
      <c r="E96" s="222"/>
      <c r="F96" s="222"/>
      <c r="G96" s="266">
        <f>SUM(G92:G94)</f>
        <v>0</v>
      </c>
    </row>
    <row r="97" spans="1:17" s="190" customFormat="1" ht="12" thickBot="1" x14ac:dyDescent="0.25">
      <c r="A97" s="194"/>
      <c r="C97" s="226"/>
      <c r="D97" s="226"/>
      <c r="E97" s="226"/>
      <c r="F97" s="226"/>
      <c r="G97" s="270"/>
    </row>
    <row r="98" spans="1:17" s="190" customFormat="1" ht="11.25" x14ac:dyDescent="0.2">
      <c r="A98" s="425" t="s">
        <v>322</v>
      </c>
      <c r="B98" s="186"/>
      <c r="C98" s="257" t="s">
        <v>214</v>
      </c>
      <c r="D98" s="258"/>
      <c r="E98" s="269"/>
      <c r="F98" s="269"/>
      <c r="G98" s="264" t="s">
        <v>215</v>
      </c>
    </row>
    <row r="99" spans="1:17" s="190" customFormat="1" ht="11.25" x14ac:dyDescent="0.2">
      <c r="A99" s="239"/>
      <c r="B99" s="240"/>
      <c r="C99" s="428"/>
      <c r="D99" s="429"/>
      <c r="E99" s="326"/>
      <c r="F99" s="259"/>
      <c r="G99" s="263"/>
    </row>
    <row r="100" spans="1:17" s="190" customFormat="1" ht="11.25" x14ac:dyDescent="0.2">
      <c r="A100" s="239"/>
      <c r="B100" s="240"/>
      <c r="C100" s="428"/>
      <c r="D100" s="429"/>
      <c r="E100" s="326"/>
      <c r="F100" s="259"/>
      <c r="G100" s="263"/>
    </row>
    <row r="101" spans="1:17" s="190" customFormat="1" ht="11.25" x14ac:dyDescent="0.2">
      <c r="A101" s="239"/>
      <c r="B101" s="245"/>
      <c r="C101" s="428"/>
      <c r="D101" s="429"/>
      <c r="E101" s="326"/>
      <c r="F101" s="327"/>
      <c r="G101" s="271"/>
    </row>
    <row r="102" spans="1:17" s="190" customFormat="1" ht="12" thickBot="1" x14ac:dyDescent="0.25">
      <c r="B102" s="245"/>
      <c r="F102" s="248"/>
      <c r="G102" s="272"/>
    </row>
    <row r="103" spans="1:17" s="190" customFormat="1" ht="12" thickBot="1" x14ac:dyDescent="0.25">
      <c r="C103" s="221" t="s">
        <v>221</v>
      </c>
      <c r="D103" s="222"/>
      <c r="E103" s="222"/>
      <c r="F103" s="222"/>
      <c r="G103" s="266">
        <f>SUM(G99:G101)</f>
        <v>0</v>
      </c>
    </row>
    <row r="104" spans="1:17" s="190" customFormat="1" ht="12" thickBot="1" x14ac:dyDescent="0.25">
      <c r="G104" s="244"/>
    </row>
    <row r="105" spans="1:17" s="190" customFormat="1" ht="11.25" x14ac:dyDescent="0.2">
      <c r="A105" s="185" t="s">
        <v>222</v>
      </c>
      <c r="B105" s="273"/>
      <c r="C105" s="257" t="s">
        <v>214</v>
      </c>
      <c r="D105" s="258"/>
      <c r="E105" s="269"/>
      <c r="F105" s="269"/>
      <c r="G105" s="264" t="s">
        <v>215</v>
      </c>
    </row>
    <row r="106" spans="1:17" s="190" customFormat="1" ht="11.25" x14ac:dyDescent="0.2">
      <c r="A106" s="239"/>
      <c r="B106" s="240"/>
      <c r="C106" s="428"/>
      <c r="D106" s="429"/>
      <c r="E106" s="326"/>
      <c r="F106" s="259"/>
      <c r="G106" s="263"/>
    </row>
    <row r="107" spans="1:17" s="190" customFormat="1" ht="11.25" x14ac:dyDescent="0.2">
      <c r="A107" s="239"/>
      <c r="B107" s="240"/>
      <c r="C107" s="428"/>
      <c r="D107" s="429"/>
      <c r="E107" s="326"/>
      <c r="F107" s="259"/>
      <c r="G107" s="263"/>
    </row>
    <row r="108" spans="1:17" s="190" customFormat="1" ht="11.25" x14ac:dyDescent="0.2">
      <c r="A108" s="239"/>
      <c r="B108" s="240"/>
      <c r="C108" s="428"/>
      <c r="D108" s="429"/>
      <c r="E108" s="326"/>
      <c r="F108" s="259"/>
      <c r="G108" s="271"/>
    </row>
    <row r="109" spans="1:17" s="190" customFormat="1" ht="12" thickBot="1" x14ac:dyDescent="0.25">
      <c r="C109" s="226"/>
      <c r="D109" s="226"/>
      <c r="E109" s="226"/>
      <c r="F109" s="226"/>
      <c r="G109" s="275"/>
    </row>
    <row r="110" spans="1:17" s="190" customFormat="1" ht="13.5" thickBot="1" x14ac:dyDescent="0.25">
      <c r="C110" s="221" t="s">
        <v>223</v>
      </c>
      <c r="D110" s="222"/>
      <c r="E110" s="222"/>
      <c r="F110" s="222"/>
      <c r="G110" s="266">
        <f>SUM(G106:G108)</f>
        <v>0</v>
      </c>
      <c r="K110" s="198"/>
      <c r="L110" s="198"/>
      <c r="M110" s="198"/>
      <c r="N110" s="198"/>
      <c r="O110" s="198"/>
      <c r="P110" s="198"/>
      <c r="Q110" s="198"/>
    </row>
    <row r="111" spans="1:17" s="198" customFormat="1" ht="13.5" thickBot="1" x14ac:dyDescent="0.25">
      <c r="B111" s="276"/>
      <c r="E111" s="277"/>
      <c r="G111" s="277"/>
      <c r="K111" s="190"/>
      <c r="L111" s="190"/>
      <c r="M111" s="190"/>
      <c r="N111" s="190"/>
      <c r="O111" s="190"/>
      <c r="P111" s="190"/>
      <c r="Q111" s="190"/>
    </row>
    <row r="112" spans="1:17" s="190" customFormat="1" ht="11.25" x14ac:dyDescent="0.2">
      <c r="A112" s="185" t="s">
        <v>224</v>
      </c>
      <c r="B112" s="186"/>
      <c r="C112" s="257" t="s">
        <v>214</v>
      </c>
      <c r="D112" s="258"/>
      <c r="E112" s="269"/>
      <c r="F112" s="269"/>
      <c r="G112" s="264" t="s">
        <v>215</v>
      </c>
    </row>
    <row r="113" spans="1:17" s="190" customFormat="1" ht="11.25" x14ac:dyDescent="0.2">
      <c r="A113" s="239"/>
      <c r="B113" s="240"/>
      <c r="C113" s="428"/>
      <c r="D113" s="429"/>
      <c r="E113" s="326"/>
      <c r="F113" s="259"/>
      <c r="G113" s="263"/>
    </row>
    <row r="114" spans="1:17" s="190" customFormat="1" ht="11.25" x14ac:dyDescent="0.2">
      <c r="A114" s="239"/>
      <c r="B114" s="240"/>
      <c r="C114" s="428"/>
      <c r="D114" s="429"/>
      <c r="E114" s="326"/>
      <c r="F114" s="259"/>
      <c r="G114" s="263"/>
    </row>
    <row r="115" spans="1:17" s="190" customFormat="1" x14ac:dyDescent="0.2">
      <c r="A115" s="239"/>
      <c r="B115" s="240"/>
      <c r="C115" s="428"/>
      <c r="D115" s="429"/>
      <c r="E115" s="326"/>
      <c r="F115" s="259"/>
      <c r="G115" s="263"/>
      <c r="I115"/>
      <c r="J115"/>
      <c r="K115"/>
    </row>
    <row r="116" spans="1:17" s="190" customFormat="1" ht="13.5" thickBot="1" x14ac:dyDescent="0.25">
      <c r="D116" s="248"/>
      <c r="G116" s="256"/>
      <c r="I116"/>
      <c r="J116"/>
      <c r="K116"/>
    </row>
    <row r="117" spans="1:17" s="190" customFormat="1" ht="13.5" thickBot="1" x14ac:dyDescent="0.25">
      <c r="C117" s="221" t="s">
        <v>225</v>
      </c>
      <c r="D117" s="222"/>
      <c r="E117" s="222"/>
      <c r="F117" s="222"/>
      <c r="G117" s="266">
        <f>SUM(G113:G115)</f>
        <v>0</v>
      </c>
      <c r="I117"/>
      <c r="J117"/>
      <c r="K117"/>
    </row>
    <row r="118" spans="1:17" s="190" customFormat="1" ht="13.5" thickBot="1" x14ac:dyDescent="0.25">
      <c r="G118" s="244"/>
      <c r="I118"/>
      <c r="J118"/>
      <c r="K118"/>
    </row>
    <row r="119" spans="1:17" s="190" customFormat="1" x14ac:dyDescent="0.2">
      <c r="A119" s="185" t="s">
        <v>226</v>
      </c>
      <c r="B119" s="186"/>
      <c r="C119" s="257" t="s">
        <v>227</v>
      </c>
      <c r="D119" s="257"/>
      <c r="E119" s="328"/>
      <c r="F119" s="274"/>
      <c r="G119" s="264" t="s">
        <v>215</v>
      </c>
      <c r="I119"/>
      <c r="J119"/>
      <c r="K119"/>
    </row>
    <row r="120" spans="1:17" s="190" customFormat="1" x14ac:dyDescent="0.2">
      <c r="A120" s="239"/>
      <c r="B120" s="240"/>
      <c r="C120" s="428"/>
      <c r="D120" s="429"/>
      <c r="E120" s="325"/>
      <c r="F120" s="324"/>
      <c r="G120" s="263"/>
      <c r="I120"/>
      <c r="J120"/>
      <c r="K120"/>
    </row>
    <row r="121" spans="1:17" s="190" customFormat="1" x14ac:dyDescent="0.2">
      <c r="A121" s="239"/>
      <c r="B121" s="240"/>
      <c r="C121" s="428"/>
      <c r="D121" s="429"/>
      <c r="E121" s="325"/>
      <c r="F121" s="324"/>
      <c r="G121" s="263"/>
      <c r="I121"/>
      <c r="J121"/>
      <c r="K121"/>
    </row>
    <row r="122" spans="1:17" s="190" customFormat="1" ht="11.25" x14ac:dyDescent="0.2">
      <c r="A122" s="239"/>
      <c r="B122" s="240"/>
      <c r="C122" s="428"/>
      <c r="D122" s="429"/>
      <c r="E122" s="325"/>
      <c r="F122" s="324"/>
      <c r="G122" s="271"/>
    </row>
    <row r="123" spans="1:17" s="190" customFormat="1" ht="13.5" thickBot="1" x14ac:dyDescent="0.25">
      <c r="G123" s="272"/>
      <c r="K123" s="198"/>
      <c r="L123" s="198"/>
      <c r="M123" s="198"/>
      <c r="N123" s="198"/>
      <c r="O123" s="198"/>
      <c r="P123" s="198"/>
      <c r="Q123" s="198"/>
    </row>
    <row r="124" spans="1:17" s="198" customFormat="1" ht="13.5" thickBot="1" x14ac:dyDescent="0.25">
      <c r="A124" s="190"/>
      <c r="B124" s="190"/>
      <c r="C124" s="221" t="s">
        <v>228</v>
      </c>
      <c r="D124" s="222"/>
      <c r="E124" s="222"/>
      <c r="F124" s="222"/>
      <c r="G124" s="266">
        <f>SUM(G120:G122)</f>
        <v>0</v>
      </c>
      <c r="H124" s="278" t="s">
        <v>298</v>
      </c>
      <c r="I124" s="279"/>
    </row>
    <row r="125" spans="1:17" s="198" customFormat="1" ht="13.5" thickBot="1" x14ac:dyDescent="0.25">
      <c r="A125" s="276"/>
      <c r="B125" s="276"/>
      <c r="C125" s="277"/>
      <c r="H125" s="285">
        <f ca="1">NOW()</f>
        <v>45048.44266724537</v>
      </c>
      <c r="I125" s="279"/>
    </row>
    <row r="126" spans="1:17" s="198" customFormat="1" ht="13.5" customHeight="1" thickBot="1" x14ac:dyDescent="0.25">
      <c r="A126" s="276"/>
      <c r="B126" s="280" t="s">
        <v>229</v>
      </c>
      <c r="C126" s="281"/>
      <c r="D126" s="282"/>
      <c r="E126" s="283"/>
      <c r="F126" s="283"/>
      <c r="G126" s="284">
        <f>I38+G57+G63+G51+G70+G75+G45+G82+G89+G96+G103+G110+G117+G124</f>
        <v>0</v>
      </c>
      <c r="H126" s="197"/>
      <c r="K126" s="286"/>
      <c r="L126" s="286"/>
      <c r="M126" s="286"/>
      <c r="N126" s="286"/>
      <c r="O126" s="286"/>
      <c r="P126" s="286"/>
      <c r="Q126" s="286"/>
    </row>
    <row r="127" spans="1:17" s="286" customFormat="1" ht="23.25" x14ac:dyDescent="0.2">
      <c r="A127" s="198"/>
      <c r="B127" s="276"/>
      <c r="C127" s="198"/>
      <c r="D127" s="198"/>
      <c r="E127" s="277"/>
      <c r="F127" s="198"/>
      <c r="G127" s="277"/>
      <c r="H127" s="290"/>
      <c r="I127" s="289"/>
      <c r="K127" s="198"/>
      <c r="L127" s="198"/>
      <c r="M127" s="198"/>
      <c r="N127" s="198"/>
      <c r="O127" s="198"/>
      <c r="P127" s="198"/>
      <c r="Q127" s="198"/>
    </row>
    <row r="128" spans="1:17" s="198" customFormat="1" ht="12" customHeight="1" x14ac:dyDescent="0.2">
      <c r="A128" s="287" t="s">
        <v>230</v>
      </c>
      <c r="B128" s="287"/>
      <c r="C128" s="288"/>
      <c r="D128" s="289"/>
      <c r="E128" s="288"/>
      <c r="F128" s="289"/>
      <c r="G128" s="288"/>
      <c r="H128" s="197"/>
    </row>
    <row r="129" spans="1:10" x14ac:dyDescent="0.2">
      <c r="A129"/>
      <c r="B129"/>
      <c r="C129"/>
      <c r="D129"/>
      <c r="E129"/>
      <c r="F129"/>
      <c r="G129"/>
      <c r="H129"/>
      <c r="I129"/>
      <c r="J129"/>
    </row>
    <row r="130" spans="1:10" x14ac:dyDescent="0.2">
      <c r="A130"/>
      <c r="B130"/>
      <c r="C130"/>
      <c r="D130"/>
      <c r="E130"/>
      <c r="F130"/>
      <c r="G130"/>
      <c r="H130"/>
      <c r="I130"/>
      <c r="J130"/>
    </row>
    <row r="131" spans="1:10" s="35" customFormat="1" ht="23.25" x14ac:dyDescent="0.35">
      <c r="A131"/>
      <c r="B131"/>
      <c r="C131"/>
      <c r="D131"/>
      <c r="E131"/>
      <c r="F131"/>
      <c r="G131"/>
      <c r="H131"/>
      <c r="I131"/>
      <c r="J131"/>
    </row>
    <row r="132" spans="1:10" x14ac:dyDescent="0.2">
      <c r="A132"/>
      <c r="B132"/>
      <c r="C132"/>
      <c r="D132"/>
      <c r="E132"/>
      <c r="F132"/>
      <c r="G132"/>
      <c r="H132"/>
      <c r="I132"/>
      <c r="J132"/>
    </row>
    <row r="133" spans="1:10" x14ac:dyDescent="0.2">
      <c r="A133"/>
      <c r="B133"/>
      <c r="C133"/>
      <c r="D133"/>
      <c r="E133"/>
      <c r="F133"/>
      <c r="G133"/>
      <c r="H133"/>
      <c r="I133"/>
      <c r="J133"/>
    </row>
    <row r="134" spans="1:10" x14ac:dyDescent="0.2">
      <c r="A134"/>
      <c r="B134"/>
      <c r="C134"/>
      <c r="D134"/>
      <c r="E134"/>
      <c r="F134"/>
      <c r="G134"/>
      <c r="H134"/>
      <c r="I134"/>
      <c r="J134"/>
    </row>
    <row r="135" spans="1:10" x14ac:dyDescent="0.2">
      <c r="A135"/>
      <c r="B135"/>
      <c r="C135"/>
      <c r="D135"/>
      <c r="E135"/>
      <c r="F135"/>
      <c r="G135"/>
      <c r="H135"/>
      <c r="I135"/>
      <c r="J135"/>
    </row>
    <row r="136" spans="1:10" x14ac:dyDescent="0.2">
      <c r="A136"/>
      <c r="B136"/>
      <c r="C136"/>
      <c r="D136"/>
      <c r="E136"/>
      <c r="F136"/>
      <c r="G136"/>
      <c r="H136"/>
      <c r="I136"/>
      <c r="J136"/>
    </row>
    <row r="137" spans="1:10" x14ac:dyDescent="0.2">
      <c r="A137"/>
      <c r="B137"/>
      <c r="C137"/>
      <c r="D137"/>
      <c r="E137"/>
      <c r="F137"/>
      <c r="G137"/>
      <c r="H137"/>
      <c r="I137"/>
      <c r="J137"/>
    </row>
    <row r="138" spans="1:10" x14ac:dyDescent="0.2">
      <c r="A138"/>
      <c r="B138"/>
      <c r="C138"/>
      <c r="D138"/>
      <c r="E138"/>
      <c r="F138"/>
      <c r="G138"/>
      <c r="H138"/>
      <c r="I138"/>
      <c r="J138"/>
    </row>
    <row r="139" spans="1:10" x14ac:dyDescent="0.2">
      <c r="A139"/>
      <c r="B139"/>
      <c r="C139"/>
      <c r="D139"/>
      <c r="E139"/>
      <c r="F139"/>
      <c r="G139"/>
      <c r="H139"/>
      <c r="I139"/>
      <c r="J139"/>
    </row>
    <row r="140" spans="1:10" x14ac:dyDescent="0.2">
      <c r="A140"/>
      <c r="B140"/>
      <c r="C140"/>
      <c r="D140"/>
      <c r="E140"/>
      <c r="F140"/>
      <c r="G140"/>
      <c r="H140"/>
      <c r="I140"/>
      <c r="J140"/>
    </row>
    <row r="141" spans="1:10" x14ac:dyDescent="0.2">
      <c r="A141"/>
      <c r="B141"/>
      <c r="C141"/>
      <c r="D141"/>
      <c r="E141"/>
      <c r="F141"/>
      <c r="G141"/>
      <c r="H141"/>
      <c r="I141"/>
      <c r="J141"/>
    </row>
    <row r="142" spans="1:10" x14ac:dyDescent="0.2">
      <c r="A142"/>
      <c r="B142"/>
      <c r="C142"/>
      <c r="D142"/>
      <c r="E142"/>
      <c r="F142"/>
      <c r="G142"/>
      <c r="H142"/>
      <c r="I142"/>
      <c r="J142"/>
    </row>
    <row r="143" spans="1:10" x14ac:dyDescent="0.2">
      <c r="A143"/>
      <c r="B143"/>
      <c r="C143"/>
      <c r="D143"/>
      <c r="E143"/>
      <c r="F143"/>
      <c r="G143"/>
      <c r="H143"/>
      <c r="I143"/>
      <c r="J143"/>
    </row>
    <row r="144" spans="1:10" x14ac:dyDescent="0.2">
      <c r="A144"/>
      <c r="B144"/>
      <c r="C144"/>
      <c r="D144"/>
      <c r="E144"/>
      <c r="F144"/>
      <c r="G144"/>
      <c r="H144"/>
      <c r="I144"/>
      <c r="J144"/>
    </row>
    <row r="145" spans="1:10" x14ac:dyDescent="0.2">
      <c r="A145"/>
      <c r="B145"/>
      <c r="C145"/>
      <c r="D145"/>
      <c r="E145"/>
      <c r="F145"/>
      <c r="G145"/>
      <c r="H145"/>
      <c r="I145"/>
      <c r="J145"/>
    </row>
    <row r="146" spans="1:10" x14ac:dyDescent="0.2">
      <c r="A146"/>
      <c r="B146"/>
      <c r="C146"/>
      <c r="D146"/>
      <c r="E146"/>
      <c r="F146"/>
      <c r="G146"/>
      <c r="H146"/>
      <c r="I146"/>
      <c r="J146"/>
    </row>
    <row r="147" spans="1:10" x14ac:dyDescent="0.2">
      <c r="A147"/>
      <c r="B147"/>
      <c r="C147"/>
      <c r="D147"/>
      <c r="E147"/>
      <c r="F147"/>
      <c r="G147"/>
      <c r="H147"/>
      <c r="I147"/>
      <c r="J147"/>
    </row>
    <row r="148" spans="1:10" x14ac:dyDescent="0.2">
      <c r="A148"/>
      <c r="B148"/>
      <c r="C148"/>
      <c r="D148"/>
      <c r="E148"/>
      <c r="F148"/>
      <c r="G148"/>
      <c r="H148"/>
      <c r="I148"/>
      <c r="J148"/>
    </row>
    <row r="149" spans="1:10" x14ac:dyDescent="0.2">
      <c r="A149"/>
      <c r="B149"/>
      <c r="C149"/>
      <c r="D149"/>
      <c r="E149"/>
      <c r="F149"/>
      <c r="G149"/>
      <c r="H149"/>
      <c r="I149"/>
      <c r="J149"/>
    </row>
    <row r="150" spans="1:10" x14ac:dyDescent="0.2">
      <c r="A150"/>
      <c r="B150"/>
      <c r="C150"/>
      <c r="D150"/>
      <c r="E150"/>
      <c r="F150"/>
      <c r="G150"/>
      <c r="H150"/>
      <c r="I150"/>
      <c r="J150"/>
    </row>
    <row r="151" spans="1:10" x14ac:dyDescent="0.2">
      <c r="A151"/>
      <c r="B151"/>
      <c r="C151"/>
      <c r="D151"/>
      <c r="E151"/>
      <c r="F151"/>
      <c r="G151"/>
      <c r="H151"/>
      <c r="I151"/>
      <c r="J151"/>
    </row>
    <row r="152" spans="1:10" x14ac:dyDescent="0.2">
      <c r="A152"/>
      <c r="B152"/>
      <c r="C152"/>
      <c r="D152"/>
      <c r="E152"/>
      <c r="F152"/>
      <c r="G152"/>
      <c r="H152"/>
      <c r="I152"/>
      <c r="J152"/>
    </row>
    <row r="153" spans="1:10" x14ac:dyDescent="0.2">
      <c r="A153"/>
      <c r="B153"/>
      <c r="C153"/>
      <c r="D153"/>
      <c r="E153"/>
      <c r="F153"/>
      <c r="G153"/>
      <c r="H153"/>
      <c r="I153"/>
      <c r="J153"/>
    </row>
    <row r="154" spans="1:10" x14ac:dyDescent="0.2">
      <c r="A154"/>
      <c r="B154"/>
      <c r="C154"/>
      <c r="D154"/>
      <c r="E154"/>
      <c r="F154"/>
      <c r="G154"/>
      <c r="H154"/>
      <c r="I154"/>
      <c r="J154"/>
    </row>
    <row r="155" spans="1:10" x14ac:dyDescent="0.2">
      <c r="A155"/>
      <c r="B155"/>
      <c r="C155"/>
      <c r="D155"/>
      <c r="E155"/>
      <c r="F155"/>
      <c r="G155"/>
      <c r="H155"/>
      <c r="I155"/>
      <c r="J155"/>
    </row>
    <row r="156" spans="1:10" x14ac:dyDescent="0.2">
      <c r="A156"/>
      <c r="B156"/>
      <c r="C156"/>
      <c r="D156"/>
      <c r="E156"/>
      <c r="F156"/>
      <c r="G156"/>
      <c r="H156"/>
      <c r="I156"/>
      <c r="J156"/>
    </row>
    <row r="157" spans="1:10" x14ac:dyDescent="0.2">
      <c r="A157"/>
      <c r="B157"/>
      <c r="C157"/>
      <c r="D157"/>
      <c r="E157"/>
      <c r="F157"/>
      <c r="G157"/>
      <c r="H157"/>
      <c r="I157"/>
      <c r="J157"/>
    </row>
    <row r="158" spans="1:10" x14ac:dyDescent="0.2">
      <c r="A158"/>
      <c r="B158"/>
      <c r="C158"/>
      <c r="D158"/>
      <c r="E158"/>
      <c r="F158"/>
      <c r="G158"/>
      <c r="H158"/>
      <c r="I158"/>
      <c r="J158"/>
    </row>
    <row r="159" spans="1:10" x14ac:dyDescent="0.2">
      <c r="A159"/>
      <c r="B159"/>
      <c r="C159"/>
      <c r="D159"/>
      <c r="E159"/>
      <c r="F159"/>
      <c r="G159"/>
      <c r="H159"/>
      <c r="I159"/>
      <c r="J159"/>
    </row>
    <row r="160" spans="1:10" x14ac:dyDescent="0.2">
      <c r="A160"/>
      <c r="B160"/>
      <c r="C160"/>
      <c r="D160"/>
      <c r="E160"/>
      <c r="F160"/>
      <c r="G160"/>
      <c r="H160"/>
      <c r="I160"/>
      <c r="J160"/>
    </row>
    <row r="161" spans="1:10" x14ac:dyDescent="0.2">
      <c r="A161"/>
      <c r="B161"/>
      <c r="C161"/>
      <c r="D161"/>
      <c r="E161"/>
      <c r="F161"/>
      <c r="G161"/>
      <c r="H161"/>
      <c r="I161"/>
      <c r="J161"/>
    </row>
    <row r="162" spans="1:10" x14ac:dyDescent="0.2">
      <c r="A162"/>
      <c r="B162"/>
      <c r="C162"/>
      <c r="D162"/>
      <c r="E162"/>
      <c r="F162"/>
      <c r="G162"/>
      <c r="H162"/>
      <c r="I162"/>
      <c r="J162"/>
    </row>
    <row r="163" spans="1:10" x14ac:dyDescent="0.2">
      <c r="A163"/>
      <c r="B163"/>
      <c r="C163"/>
      <c r="D163"/>
      <c r="E163"/>
      <c r="F163"/>
      <c r="G163"/>
      <c r="H163"/>
      <c r="I163"/>
      <c r="J163"/>
    </row>
    <row r="164" spans="1:10" x14ac:dyDescent="0.2">
      <c r="A164"/>
      <c r="B164"/>
      <c r="C164"/>
      <c r="D164"/>
      <c r="E164"/>
      <c r="F164"/>
      <c r="G164"/>
      <c r="H164"/>
      <c r="I164"/>
      <c r="J164"/>
    </row>
    <row r="165" spans="1:10" x14ac:dyDescent="0.2">
      <c r="A165"/>
      <c r="B165"/>
      <c r="C165"/>
      <c r="D165"/>
      <c r="E165"/>
      <c r="F165"/>
      <c r="G165"/>
      <c r="H165"/>
      <c r="I165"/>
      <c r="J165"/>
    </row>
    <row r="166" spans="1:10" x14ac:dyDescent="0.2">
      <c r="A166"/>
      <c r="B166"/>
      <c r="C166"/>
      <c r="D166"/>
      <c r="E166"/>
      <c r="F166"/>
      <c r="G166"/>
      <c r="H166"/>
      <c r="I166"/>
      <c r="J166"/>
    </row>
    <row r="167" spans="1:10" x14ac:dyDescent="0.2">
      <c r="A167"/>
      <c r="B167"/>
      <c r="C167"/>
      <c r="D167"/>
      <c r="E167"/>
      <c r="F167"/>
      <c r="G167"/>
      <c r="H167"/>
      <c r="I167"/>
      <c r="J167"/>
    </row>
    <row r="168" spans="1:10" x14ac:dyDescent="0.2">
      <c r="A168"/>
      <c r="B168"/>
      <c r="C168"/>
      <c r="D168"/>
      <c r="E168"/>
      <c r="F168"/>
      <c r="G168"/>
      <c r="H168"/>
      <c r="I168"/>
      <c r="J168"/>
    </row>
    <row r="169" spans="1:10" x14ac:dyDescent="0.2">
      <c r="A169"/>
      <c r="B169"/>
      <c r="C169"/>
      <c r="D169"/>
      <c r="E169"/>
      <c r="F169"/>
      <c r="G169"/>
      <c r="H169"/>
      <c r="I169"/>
      <c r="J169"/>
    </row>
    <row r="170" spans="1:10" x14ac:dyDescent="0.2">
      <c r="A170"/>
      <c r="B170"/>
      <c r="C170"/>
      <c r="D170"/>
      <c r="E170"/>
      <c r="F170"/>
      <c r="G170"/>
      <c r="H170"/>
      <c r="I170"/>
      <c r="J170"/>
    </row>
    <row r="171" spans="1:10" x14ac:dyDescent="0.2">
      <c r="A171"/>
      <c r="B171"/>
      <c r="C171"/>
      <c r="D171"/>
      <c r="E171"/>
      <c r="F171"/>
      <c r="G171"/>
      <c r="H171"/>
      <c r="I171"/>
      <c r="J171"/>
    </row>
    <row r="172" spans="1:10" x14ac:dyDescent="0.2">
      <c r="A172"/>
      <c r="B172"/>
      <c r="C172"/>
      <c r="D172"/>
      <c r="E172"/>
      <c r="F172"/>
      <c r="G172"/>
      <c r="H172"/>
      <c r="I172"/>
      <c r="J172"/>
    </row>
    <row r="173" spans="1:10" x14ac:dyDescent="0.2">
      <c r="A173"/>
      <c r="B173"/>
      <c r="C173"/>
      <c r="D173"/>
      <c r="E173"/>
      <c r="F173"/>
      <c r="G173"/>
      <c r="H173"/>
      <c r="I173"/>
      <c r="J173"/>
    </row>
    <row r="174" spans="1:10" x14ac:dyDescent="0.2">
      <c r="A174"/>
      <c r="B174"/>
      <c r="C174"/>
      <c r="D174"/>
      <c r="E174"/>
      <c r="F174"/>
      <c r="G174"/>
      <c r="H174"/>
      <c r="I174"/>
      <c r="J174"/>
    </row>
    <row r="175" spans="1:10" x14ac:dyDescent="0.2">
      <c r="A175"/>
      <c r="B175"/>
      <c r="C175"/>
      <c r="D175"/>
      <c r="E175"/>
      <c r="F175"/>
      <c r="G175"/>
      <c r="H175"/>
      <c r="I175"/>
      <c r="J175"/>
    </row>
    <row r="176" spans="1:10" x14ac:dyDescent="0.2">
      <c r="A176"/>
      <c r="B176"/>
      <c r="C176"/>
      <c r="D176"/>
      <c r="E176"/>
      <c r="F176"/>
      <c r="G176"/>
      <c r="H176"/>
      <c r="I176"/>
      <c r="J176"/>
    </row>
    <row r="177" spans="1:10" x14ac:dyDescent="0.2">
      <c r="A177"/>
      <c r="B177"/>
      <c r="C177"/>
      <c r="D177"/>
      <c r="E177"/>
      <c r="F177"/>
      <c r="G177"/>
      <c r="H177"/>
      <c r="I177"/>
      <c r="J177"/>
    </row>
    <row r="178" spans="1:10" x14ac:dyDescent="0.2">
      <c r="A178"/>
      <c r="B178"/>
      <c r="C178"/>
      <c r="D178"/>
      <c r="E178"/>
      <c r="F178"/>
      <c r="G178"/>
      <c r="H178"/>
      <c r="I178"/>
      <c r="J178"/>
    </row>
    <row r="179" spans="1:10" x14ac:dyDescent="0.2">
      <c r="A179"/>
      <c r="B179"/>
      <c r="C179"/>
      <c r="D179"/>
      <c r="E179"/>
      <c r="F179"/>
      <c r="G179"/>
      <c r="H179"/>
      <c r="I179"/>
      <c r="J179"/>
    </row>
    <row r="180" spans="1:10" ht="11.25" customHeight="1" x14ac:dyDescent="0.2">
      <c r="A180"/>
      <c r="B180"/>
      <c r="C180"/>
      <c r="D180"/>
      <c r="E180"/>
      <c r="F180"/>
      <c r="G180"/>
      <c r="H180"/>
      <c r="I180"/>
      <c r="J180"/>
    </row>
    <row r="181" spans="1:10" s="31" customFormat="1" x14ac:dyDescent="0.2">
      <c r="A181"/>
      <c r="B181"/>
      <c r="C181"/>
      <c r="D181"/>
      <c r="E181"/>
      <c r="F181"/>
      <c r="G181"/>
      <c r="H181"/>
      <c r="I181"/>
      <c r="J181"/>
    </row>
    <row r="182" spans="1:10" x14ac:dyDescent="0.2">
      <c r="A182"/>
      <c r="B182"/>
      <c r="C182"/>
      <c r="D182"/>
      <c r="E182"/>
      <c r="F182"/>
      <c r="G182"/>
      <c r="H182"/>
      <c r="I182"/>
      <c r="J182"/>
    </row>
    <row r="183" spans="1:10" x14ac:dyDescent="0.2">
      <c r="A183"/>
      <c r="B183"/>
      <c r="C183"/>
      <c r="D183"/>
      <c r="E183"/>
      <c r="F183"/>
      <c r="G183"/>
      <c r="H183"/>
      <c r="I183"/>
      <c r="J183"/>
    </row>
    <row r="184" spans="1:10" x14ac:dyDescent="0.2">
      <c r="A184"/>
      <c r="B184"/>
      <c r="C184"/>
      <c r="D184"/>
      <c r="E184"/>
      <c r="F184"/>
      <c r="G184"/>
      <c r="H184"/>
      <c r="I184"/>
      <c r="J184"/>
    </row>
    <row r="185" spans="1:10" x14ac:dyDescent="0.2">
      <c r="A185"/>
      <c r="B185"/>
      <c r="C185"/>
      <c r="D185"/>
      <c r="E185"/>
      <c r="F185"/>
      <c r="G185"/>
      <c r="H185"/>
      <c r="I185"/>
      <c r="J185"/>
    </row>
    <row r="186" spans="1:10" x14ac:dyDescent="0.2">
      <c r="A186"/>
      <c r="B186"/>
      <c r="C186"/>
      <c r="D186"/>
      <c r="E186"/>
      <c r="F186"/>
      <c r="G186"/>
      <c r="H186"/>
      <c r="I186"/>
      <c r="J186"/>
    </row>
    <row r="187" spans="1:10" x14ac:dyDescent="0.2">
      <c r="A187"/>
      <c r="B187"/>
      <c r="C187"/>
      <c r="D187"/>
      <c r="E187"/>
      <c r="F187"/>
      <c r="G187"/>
      <c r="H187"/>
      <c r="I187"/>
      <c r="J187"/>
    </row>
    <row r="188" spans="1:10" x14ac:dyDescent="0.2">
      <c r="A188"/>
      <c r="B188"/>
      <c r="C188"/>
      <c r="D188"/>
      <c r="E188"/>
      <c r="F188"/>
      <c r="G188"/>
      <c r="H188"/>
      <c r="I188"/>
      <c r="J188"/>
    </row>
    <row r="189" spans="1:10" x14ac:dyDescent="0.2">
      <c r="A189"/>
      <c r="B189"/>
      <c r="C189"/>
      <c r="D189"/>
      <c r="E189"/>
      <c r="F189"/>
      <c r="G189"/>
      <c r="H189"/>
      <c r="I189"/>
      <c r="J189"/>
    </row>
    <row r="190" spans="1:10" x14ac:dyDescent="0.2">
      <c r="A190"/>
      <c r="B190"/>
      <c r="C190"/>
      <c r="D190"/>
      <c r="E190"/>
      <c r="F190"/>
      <c r="G190"/>
      <c r="H190"/>
      <c r="I190"/>
      <c r="J190"/>
    </row>
    <row r="191" spans="1:10" x14ac:dyDescent="0.2">
      <c r="A191"/>
      <c r="B191"/>
      <c r="C191"/>
      <c r="D191"/>
      <c r="E191"/>
      <c r="F191"/>
      <c r="G191"/>
      <c r="H191"/>
      <c r="I191"/>
      <c r="J191"/>
    </row>
    <row r="192" spans="1:10" x14ac:dyDescent="0.2">
      <c r="A192"/>
      <c r="B192"/>
      <c r="C192"/>
      <c r="D192"/>
      <c r="E192"/>
      <c r="F192"/>
      <c r="G192"/>
      <c r="H192"/>
      <c r="I192"/>
      <c r="J192"/>
    </row>
    <row r="193" spans="1:10" x14ac:dyDescent="0.2">
      <c r="A193"/>
      <c r="B193"/>
      <c r="C193"/>
      <c r="D193"/>
      <c r="E193"/>
      <c r="F193"/>
      <c r="G193"/>
      <c r="H193"/>
      <c r="I193"/>
      <c r="J193"/>
    </row>
    <row r="194" spans="1:10" x14ac:dyDescent="0.2">
      <c r="A194"/>
      <c r="B194"/>
      <c r="C194"/>
      <c r="D194"/>
      <c r="E194"/>
      <c r="F194"/>
      <c r="G194"/>
      <c r="H194"/>
      <c r="I194"/>
      <c r="J194"/>
    </row>
    <row r="195" spans="1:10" x14ac:dyDescent="0.2">
      <c r="A195"/>
      <c r="B195"/>
      <c r="C195"/>
      <c r="D195"/>
      <c r="E195"/>
      <c r="F195"/>
      <c r="G195"/>
      <c r="H195"/>
      <c r="I195"/>
      <c r="J195"/>
    </row>
    <row r="196" spans="1:10" x14ac:dyDescent="0.2">
      <c r="A196"/>
      <c r="B196"/>
      <c r="C196"/>
      <c r="D196"/>
      <c r="E196"/>
      <c r="F196"/>
      <c r="G196"/>
      <c r="H196"/>
      <c r="I196"/>
      <c r="J196"/>
    </row>
    <row r="197" spans="1:10" x14ac:dyDescent="0.2">
      <c r="A197"/>
      <c r="B197"/>
      <c r="C197"/>
      <c r="D197"/>
      <c r="E197"/>
      <c r="F197"/>
      <c r="G197"/>
      <c r="H197"/>
      <c r="I197"/>
      <c r="J197"/>
    </row>
    <row r="198" spans="1:10" x14ac:dyDescent="0.2">
      <c r="A198"/>
      <c r="B198"/>
      <c r="C198"/>
      <c r="D198"/>
      <c r="E198"/>
      <c r="F198"/>
      <c r="G198"/>
      <c r="H198"/>
      <c r="I198"/>
      <c r="J198"/>
    </row>
    <row r="199" spans="1:10" x14ac:dyDescent="0.2">
      <c r="A199"/>
      <c r="B199"/>
      <c r="C199"/>
      <c r="D199"/>
      <c r="E199"/>
      <c r="F199"/>
      <c r="G199"/>
      <c r="H199"/>
      <c r="I199"/>
      <c r="J199"/>
    </row>
    <row r="200" spans="1:10" x14ac:dyDescent="0.2">
      <c r="A200"/>
      <c r="B200"/>
      <c r="C200"/>
      <c r="D200"/>
      <c r="E200"/>
      <c r="F200"/>
      <c r="G200"/>
      <c r="H200"/>
      <c r="I200"/>
      <c r="J200"/>
    </row>
    <row r="201" spans="1:10" x14ac:dyDescent="0.2">
      <c r="A201"/>
      <c r="B201"/>
      <c r="C201"/>
      <c r="D201"/>
      <c r="E201"/>
      <c r="F201"/>
      <c r="G201"/>
      <c r="H201"/>
      <c r="I201"/>
      <c r="J201"/>
    </row>
    <row r="202" spans="1:10" x14ac:dyDescent="0.2">
      <c r="A202"/>
      <c r="B202"/>
      <c r="C202"/>
      <c r="D202"/>
      <c r="E202"/>
      <c r="F202"/>
      <c r="G202"/>
      <c r="H202"/>
      <c r="I202"/>
      <c r="J202"/>
    </row>
    <row r="203" spans="1:10" x14ac:dyDescent="0.2">
      <c r="A203"/>
      <c r="B203"/>
      <c r="C203"/>
      <c r="D203"/>
      <c r="E203"/>
      <c r="F203"/>
      <c r="G203"/>
      <c r="H203"/>
      <c r="I203"/>
      <c r="J203"/>
    </row>
    <row r="204" spans="1:10" x14ac:dyDescent="0.2">
      <c r="A204"/>
      <c r="B204"/>
      <c r="C204"/>
      <c r="D204"/>
      <c r="E204"/>
      <c r="F204"/>
      <c r="G204"/>
      <c r="H204"/>
      <c r="I204"/>
      <c r="J204"/>
    </row>
    <row r="205" spans="1:10" x14ac:dyDescent="0.2">
      <c r="A205"/>
      <c r="B205"/>
      <c r="C205"/>
      <c r="D205"/>
      <c r="E205"/>
      <c r="F205"/>
      <c r="G205"/>
      <c r="H205"/>
      <c r="I205"/>
      <c r="J205"/>
    </row>
    <row r="206" spans="1:10" x14ac:dyDescent="0.2">
      <c r="A206"/>
      <c r="B206"/>
      <c r="C206"/>
      <c r="D206"/>
      <c r="E206"/>
      <c r="F206"/>
      <c r="G206"/>
      <c r="H206"/>
      <c r="I206"/>
      <c r="J206"/>
    </row>
    <row r="207" spans="1:10" x14ac:dyDescent="0.2">
      <c r="A207"/>
      <c r="B207"/>
      <c r="C207"/>
      <c r="D207"/>
      <c r="E207"/>
      <c r="F207"/>
      <c r="G207"/>
      <c r="H207"/>
      <c r="I207"/>
      <c r="J207"/>
    </row>
    <row r="208" spans="1:10" x14ac:dyDescent="0.2">
      <c r="A208"/>
      <c r="B208"/>
      <c r="C208"/>
      <c r="D208"/>
      <c r="E208"/>
      <c r="F208"/>
      <c r="G208"/>
      <c r="H208"/>
      <c r="I208"/>
      <c r="J208"/>
    </row>
    <row r="209" spans="1:10" x14ac:dyDescent="0.2">
      <c r="A209"/>
      <c r="B209"/>
      <c r="C209"/>
      <c r="D209"/>
      <c r="E209"/>
      <c r="F209"/>
      <c r="G209"/>
      <c r="H209"/>
      <c r="I209"/>
      <c r="J209"/>
    </row>
    <row r="210" spans="1:10" x14ac:dyDescent="0.2">
      <c r="A210"/>
      <c r="B210"/>
      <c r="C210"/>
      <c r="D210"/>
      <c r="E210"/>
      <c r="F210"/>
      <c r="G210"/>
      <c r="H210"/>
      <c r="I210"/>
      <c r="J210"/>
    </row>
    <row r="211" spans="1:10" x14ac:dyDescent="0.2">
      <c r="A211"/>
      <c r="B211"/>
      <c r="C211"/>
      <c r="D211"/>
      <c r="E211"/>
      <c r="F211"/>
      <c r="G211"/>
      <c r="H211"/>
      <c r="I211"/>
      <c r="J211"/>
    </row>
    <row r="212" spans="1:10" x14ac:dyDescent="0.2">
      <c r="A212"/>
      <c r="B212"/>
      <c r="C212"/>
      <c r="D212"/>
      <c r="E212"/>
      <c r="F212"/>
      <c r="G212"/>
      <c r="H212"/>
      <c r="I212"/>
      <c r="J212"/>
    </row>
    <row r="213" spans="1:10" x14ac:dyDescent="0.2">
      <c r="A213"/>
      <c r="B213"/>
      <c r="C213"/>
      <c r="D213"/>
      <c r="E213"/>
      <c r="F213"/>
      <c r="G213"/>
      <c r="H213"/>
      <c r="I213"/>
      <c r="J213"/>
    </row>
    <row r="214" spans="1:10" x14ac:dyDescent="0.2">
      <c r="A214"/>
      <c r="B214"/>
      <c r="C214"/>
      <c r="D214"/>
      <c r="E214"/>
      <c r="F214"/>
      <c r="G214"/>
      <c r="H214"/>
      <c r="I214"/>
      <c r="J214"/>
    </row>
    <row r="215" spans="1:10" x14ac:dyDescent="0.2">
      <c r="A215"/>
      <c r="B215"/>
      <c r="C215"/>
      <c r="D215"/>
      <c r="E215"/>
      <c r="F215"/>
      <c r="G215"/>
      <c r="H215"/>
      <c r="I215"/>
      <c r="J215"/>
    </row>
    <row r="216" spans="1:10" x14ac:dyDescent="0.2">
      <c r="A216"/>
      <c r="B216"/>
      <c r="C216"/>
      <c r="D216"/>
      <c r="E216"/>
      <c r="F216"/>
      <c r="G216"/>
      <c r="H216"/>
      <c r="I216"/>
      <c r="J216"/>
    </row>
    <row r="217" spans="1:10" x14ac:dyDescent="0.2">
      <c r="A217"/>
      <c r="B217"/>
      <c r="C217"/>
      <c r="D217"/>
      <c r="E217"/>
      <c r="F217"/>
      <c r="G217"/>
      <c r="H217"/>
      <c r="I217"/>
      <c r="J217"/>
    </row>
    <row r="218" spans="1:10" x14ac:dyDescent="0.2">
      <c r="A218"/>
      <c r="B218"/>
      <c r="C218"/>
      <c r="D218"/>
      <c r="E218"/>
      <c r="F218"/>
      <c r="G218"/>
      <c r="H218"/>
      <c r="I218"/>
      <c r="J218"/>
    </row>
    <row r="219" spans="1:10" x14ac:dyDescent="0.2">
      <c r="A219"/>
      <c r="B219"/>
      <c r="C219"/>
      <c r="D219"/>
      <c r="E219"/>
      <c r="F219"/>
      <c r="G219"/>
      <c r="H219"/>
      <c r="I219"/>
      <c r="J219"/>
    </row>
    <row r="220" spans="1:10" x14ac:dyDescent="0.2">
      <c r="A220"/>
      <c r="B220"/>
      <c r="C220"/>
      <c r="D220"/>
      <c r="E220"/>
      <c r="F220"/>
      <c r="G220"/>
      <c r="H220"/>
      <c r="I220"/>
      <c r="J220"/>
    </row>
    <row r="221" spans="1:10" x14ac:dyDescent="0.2">
      <c r="A221"/>
      <c r="B221"/>
      <c r="C221"/>
      <c r="D221"/>
      <c r="E221"/>
      <c r="F221"/>
      <c r="G221"/>
      <c r="H221"/>
      <c r="I221"/>
      <c r="J221"/>
    </row>
    <row r="222" spans="1:10" x14ac:dyDescent="0.2">
      <c r="A222"/>
      <c r="B222"/>
      <c r="C222"/>
      <c r="D222"/>
      <c r="E222"/>
      <c r="F222"/>
      <c r="G222"/>
      <c r="H222"/>
      <c r="I222"/>
      <c r="J222"/>
    </row>
    <row r="223" spans="1:10" x14ac:dyDescent="0.2">
      <c r="A223"/>
      <c r="B223"/>
      <c r="C223"/>
      <c r="D223"/>
      <c r="E223"/>
      <c r="F223"/>
      <c r="G223"/>
      <c r="H223"/>
      <c r="I223"/>
      <c r="J223"/>
    </row>
    <row r="224" spans="1:10" x14ac:dyDescent="0.2">
      <c r="A224"/>
      <c r="B224"/>
      <c r="C224"/>
      <c r="D224"/>
      <c r="E224"/>
      <c r="F224"/>
      <c r="G224"/>
      <c r="H224"/>
      <c r="I224"/>
      <c r="J224"/>
    </row>
    <row r="225" spans="1:10" x14ac:dyDescent="0.2">
      <c r="A225"/>
      <c r="B225"/>
      <c r="C225"/>
      <c r="D225"/>
      <c r="E225"/>
      <c r="F225"/>
      <c r="G225"/>
      <c r="H225"/>
      <c r="I225"/>
      <c r="J225"/>
    </row>
    <row r="226" spans="1:10" x14ac:dyDescent="0.2">
      <c r="A226"/>
      <c r="B226"/>
      <c r="C226"/>
      <c r="D226"/>
      <c r="E226"/>
      <c r="F226"/>
      <c r="G226"/>
      <c r="H226"/>
      <c r="I226"/>
      <c r="J226"/>
    </row>
    <row r="227" spans="1:10" x14ac:dyDescent="0.2">
      <c r="A227"/>
      <c r="B227"/>
      <c r="C227"/>
      <c r="D227"/>
      <c r="E227"/>
      <c r="F227"/>
      <c r="G227"/>
      <c r="H227"/>
      <c r="I227"/>
      <c r="J227"/>
    </row>
    <row r="228" spans="1:10" x14ac:dyDescent="0.2">
      <c r="A228"/>
      <c r="B228"/>
      <c r="C228"/>
      <c r="D228"/>
      <c r="E228"/>
      <c r="F228"/>
      <c r="G228"/>
      <c r="H228"/>
      <c r="I228"/>
      <c r="J228"/>
    </row>
    <row r="229" spans="1:10" x14ac:dyDescent="0.2">
      <c r="A229"/>
      <c r="B229"/>
      <c r="C229"/>
      <c r="D229"/>
      <c r="E229"/>
      <c r="F229"/>
      <c r="G229"/>
      <c r="H229"/>
      <c r="I229"/>
      <c r="J229"/>
    </row>
    <row r="230" spans="1:10" x14ac:dyDescent="0.2">
      <c r="A230"/>
      <c r="B230"/>
      <c r="C230"/>
      <c r="D230"/>
      <c r="E230"/>
      <c r="F230"/>
      <c r="G230"/>
      <c r="H230"/>
      <c r="I230"/>
      <c r="J230"/>
    </row>
    <row r="231" spans="1:10" x14ac:dyDescent="0.2">
      <c r="A231"/>
      <c r="B231"/>
      <c r="C231"/>
      <c r="D231"/>
      <c r="E231"/>
      <c r="F231"/>
      <c r="G231"/>
      <c r="H231"/>
      <c r="I231"/>
      <c r="J231"/>
    </row>
    <row r="232" spans="1:10" x14ac:dyDescent="0.2">
      <c r="A232"/>
      <c r="B232"/>
      <c r="C232"/>
      <c r="D232"/>
      <c r="E232"/>
      <c r="F232"/>
      <c r="G232"/>
      <c r="H232"/>
      <c r="I232"/>
      <c r="J232"/>
    </row>
    <row r="233" spans="1:10" x14ac:dyDescent="0.2">
      <c r="A233"/>
      <c r="B233"/>
      <c r="C233"/>
      <c r="D233"/>
      <c r="E233"/>
      <c r="F233"/>
      <c r="G233"/>
      <c r="H233"/>
      <c r="I233"/>
      <c r="J233"/>
    </row>
    <row r="234" spans="1:10" x14ac:dyDescent="0.2">
      <c r="A234"/>
      <c r="B234"/>
      <c r="C234"/>
      <c r="D234"/>
      <c r="E234"/>
      <c r="F234"/>
      <c r="G234"/>
      <c r="H234"/>
      <c r="I234"/>
      <c r="J234"/>
    </row>
    <row r="235" spans="1:10" x14ac:dyDescent="0.2">
      <c r="A235"/>
      <c r="B235"/>
      <c r="C235"/>
      <c r="D235"/>
      <c r="E235"/>
      <c r="F235"/>
      <c r="G235"/>
      <c r="H235"/>
      <c r="I235"/>
      <c r="J235"/>
    </row>
    <row r="236" spans="1:10" x14ac:dyDescent="0.2">
      <c r="A236"/>
      <c r="B236"/>
      <c r="C236"/>
      <c r="D236"/>
      <c r="E236"/>
      <c r="F236"/>
      <c r="G236"/>
      <c r="H236"/>
      <c r="I236"/>
      <c r="J236"/>
    </row>
    <row r="237" spans="1:10" x14ac:dyDescent="0.2">
      <c r="A237"/>
      <c r="B237"/>
      <c r="C237"/>
      <c r="D237"/>
      <c r="E237"/>
      <c r="F237"/>
      <c r="G237"/>
      <c r="H237"/>
      <c r="I237"/>
      <c r="J237"/>
    </row>
    <row r="238" spans="1:10" x14ac:dyDescent="0.2">
      <c r="A238"/>
      <c r="B238"/>
      <c r="C238"/>
      <c r="D238"/>
      <c r="E238"/>
      <c r="F238"/>
      <c r="G238"/>
      <c r="H238"/>
      <c r="I238"/>
      <c r="J238"/>
    </row>
    <row r="239" spans="1:10" x14ac:dyDescent="0.2">
      <c r="A239"/>
      <c r="B239"/>
      <c r="C239"/>
      <c r="D239"/>
      <c r="E239"/>
      <c r="F239"/>
      <c r="G239"/>
      <c r="H239"/>
      <c r="I239"/>
      <c r="J239"/>
    </row>
    <row r="240" spans="1:10" x14ac:dyDescent="0.2">
      <c r="A240"/>
      <c r="B240"/>
      <c r="C240"/>
      <c r="D240"/>
      <c r="E240"/>
      <c r="F240"/>
      <c r="G240"/>
      <c r="H240"/>
      <c r="I240"/>
      <c r="J240"/>
    </row>
    <row r="241" spans="1:10" x14ac:dyDescent="0.2">
      <c r="A241"/>
      <c r="B241"/>
      <c r="C241"/>
      <c r="D241"/>
      <c r="E241"/>
      <c r="F241"/>
      <c r="G241"/>
      <c r="H241"/>
      <c r="I241"/>
      <c r="J241"/>
    </row>
    <row r="242" spans="1:10" x14ac:dyDescent="0.2">
      <c r="A242"/>
      <c r="B242"/>
      <c r="C242"/>
      <c r="D242"/>
      <c r="E242"/>
      <c r="F242"/>
      <c r="G242"/>
      <c r="H242"/>
      <c r="I242"/>
      <c r="J242"/>
    </row>
    <row r="243" spans="1:10" x14ac:dyDescent="0.2">
      <c r="A243"/>
      <c r="B243"/>
      <c r="C243"/>
      <c r="D243"/>
      <c r="E243"/>
      <c r="F243"/>
      <c r="G243"/>
      <c r="H243"/>
      <c r="I243"/>
      <c r="J243"/>
    </row>
    <row r="244" spans="1:10" x14ac:dyDescent="0.2">
      <c r="A244"/>
      <c r="B244"/>
      <c r="C244"/>
      <c r="D244"/>
      <c r="E244"/>
      <c r="F244"/>
      <c r="G244"/>
      <c r="H244"/>
      <c r="I244"/>
      <c r="J244"/>
    </row>
    <row r="245" spans="1:10" x14ac:dyDescent="0.2">
      <c r="A245"/>
      <c r="B245"/>
      <c r="C245"/>
      <c r="D245"/>
      <c r="E245"/>
      <c r="F245"/>
      <c r="G245"/>
      <c r="H245"/>
      <c r="I245"/>
      <c r="J245"/>
    </row>
    <row r="246" spans="1:10" x14ac:dyDescent="0.2">
      <c r="A246"/>
      <c r="B246"/>
      <c r="C246"/>
      <c r="D246"/>
      <c r="E246"/>
      <c r="F246"/>
      <c r="G246"/>
      <c r="H246"/>
      <c r="I246"/>
      <c r="J246"/>
    </row>
    <row r="247" spans="1:10" x14ac:dyDescent="0.2">
      <c r="A247"/>
      <c r="B247"/>
      <c r="C247"/>
      <c r="D247"/>
      <c r="E247"/>
      <c r="F247"/>
      <c r="G247"/>
      <c r="H247"/>
      <c r="I247"/>
      <c r="J247"/>
    </row>
    <row r="248" spans="1:10" x14ac:dyDescent="0.2">
      <c r="A248"/>
      <c r="B248"/>
      <c r="C248"/>
      <c r="D248"/>
      <c r="E248"/>
      <c r="F248"/>
      <c r="G248"/>
      <c r="H248"/>
      <c r="I248"/>
      <c r="J248"/>
    </row>
    <row r="249" spans="1:10" x14ac:dyDescent="0.2">
      <c r="A249"/>
      <c r="B249"/>
      <c r="C249"/>
      <c r="D249"/>
      <c r="E249"/>
      <c r="F249"/>
      <c r="G249"/>
      <c r="H249"/>
      <c r="I249"/>
      <c r="J249"/>
    </row>
    <row r="250" spans="1:10" x14ac:dyDescent="0.2">
      <c r="A250"/>
      <c r="B250"/>
      <c r="C250"/>
      <c r="D250"/>
      <c r="E250"/>
      <c r="F250"/>
      <c r="G250"/>
      <c r="H250"/>
      <c r="I250"/>
      <c r="J250"/>
    </row>
    <row r="251" spans="1:10" x14ac:dyDescent="0.2">
      <c r="A251"/>
      <c r="B251"/>
      <c r="C251"/>
      <c r="D251"/>
      <c r="E251"/>
      <c r="F251"/>
      <c r="G251"/>
      <c r="H251"/>
      <c r="I251"/>
      <c r="J251"/>
    </row>
    <row r="252" spans="1:10" x14ac:dyDescent="0.2">
      <c r="A252"/>
      <c r="B252"/>
      <c r="C252"/>
      <c r="D252"/>
      <c r="E252"/>
      <c r="F252"/>
      <c r="G252"/>
      <c r="H252"/>
      <c r="I252"/>
      <c r="J252"/>
    </row>
    <row r="253" spans="1:10" x14ac:dyDescent="0.2">
      <c r="A253"/>
      <c r="B253"/>
      <c r="C253"/>
      <c r="D253"/>
      <c r="E253"/>
      <c r="F253"/>
      <c r="G253"/>
      <c r="H253"/>
      <c r="I253"/>
      <c r="J253"/>
    </row>
    <row r="254" spans="1:10" x14ac:dyDescent="0.2">
      <c r="A254"/>
      <c r="B254"/>
      <c r="C254"/>
      <c r="D254"/>
      <c r="E254"/>
      <c r="F254"/>
      <c r="G254"/>
      <c r="H254"/>
      <c r="I254"/>
      <c r="J254"/>
    </row>
    <row r="255" spans="1:10" x14ac:dyDescent="0.2">
      <c r="A255"/>
      <c r="B255"/>
      <c r="C255"/>
      <c r="D255"/>
      <c r="E255"/>
      <c r="F255"/>
      <c r="G255"/>
      <c r="H255"/>
      <c r="I255"/>
      <c r="J255"/>
    </row>
    <row r="256" spans="1:10" x14ac:dyDescent="0.2">
      <c r="A256"/>
      <c r="B256"/>
      <c r="C256"/>
      <c r="D256"/>
      <c r="E256"/>
      <c r="F256"/>
      <c r="G256"/>
      <c r="H256"/>
      <c r="I256"/>
      <c r="J256"/>
    </row>
    <row r="257" spans="1:10" x14ac:dyDescent="0.2">
      <c r="A257"/>
      <c r="B257"/>
      <c r="C257"/>
      <c r="D257"/>
      <c r="E257"/>
      <c r="F257"/>
      <c r="G257"/>
      <c r="H257"/>
      <c r="I257"/>
      <c r="J257"/>
    </row>
    <row r="258" spans="1:10" x14ac:dyDescent="0.2">
      <c r="A258"/>
      <c r="B258"/>
      <c r="C258"/>
      <c r="D258"/>
      <c r="E258"/>
      <c r="F258"/>
      <c r="G258"/>
      <c r="H258"/>
      <c r="I258"/>
      <c r="J258"/>
    </row>
    <row r="259" spans="1:10" x14ac:dyDescent="0.2">
      <c r="A259"/>
      <c r="B259"/>
      <c r="C259"/>
      <c r="D259"/>
      <c r="E259"/>
      <c r="F259"/>
      <c r="G259"/>
      <c r="H259"/>
      <c r="I259"/>
      <c r="J259"/>
    </row>
    <row r="260" spans="1:10" x14ac:dyDescent="0.2">
      <c r="A260"/>
      <c r="B260"/>
      <c r="C260"/>
      <c r="D260"/>
      <c r="E260"/>
      <c r="F260"/>
      <c r="G260"/>
      <c r="H260"/>
      <c r="I260"/>
      <c r="J260"/>
    </row>
    <row r="261" spans="1:10" x14ac:dyDescent="0.2">
      <c r="A261"/>
      <c r="B261"/>
      <c r="C261"/>
      <c r="D261"/>
      <c r="E261"/>
      <c r="F261"/>
      <c r="G261"/>
      <c r="H261"/>
      <c r="I261"/>
      <c r="J261"/>
    </row>
    <row r="262" spans="1:10" x14ac:dyDescent="0.2">
      <c r="A262"/>
      <c r="B262"/>
      <c r="C262"/>
      <c r="D262"/>
      <c r="E262"/>
      <c r="F262"/>
      <c r="G262"/>
      <c r="H262"/>
      <c r="I262"/>
      <c r="J262"/>
    </row>
    <row r="263" spans="1:10" x14ac:dyDescent="0.2">
      <c r="A263"/>
      <c r="B263"/>
      <c r="C263"/>
      <c r="D263"/>
      <c r="E263"/>
      <c r="F263"/>
      <c r="G263"/>
      <c r="H263"/>
      <c r="I263"/>
      <c r="J263"/>
    </row>
    <row r="264" spans="1:10" x14ac:dyDescent="0.2">
      <c r="A264"/>
      <c r="B264"/>
      <c r="C264"/>
      <c r="D264"/>
      <c r="E264"/>
      <c r="F264"/>
      <c r="G264"/>
      <c r="H264"/>
      <c r="I264"/>
      <c r="J264"/>
    </row>
    <row r="265" spans="1:10" x14ac:dyDescent="0.2">
      <c r="A265"/>
      <c r="B265"/>
      <c r="C265"/>
      <c r="D265"/>
      <c r="E265"/>
      <c r="F265"/>
      <c r="G265"/>
      <c r="H265"/>
      <c r="I265"/>
      <c r="J265"/>
    </row>
    <row r="266" spans="1:10" x14ac:dyDescent="0.2">
      <c r="A266"/>
      <c r="B266"/>
      <c r="C266"/>
      <c r="D266"/>
      <c r="E266"/>
      <c r="F266"/>
      <c r="G266"/>
      <c r="H266"/>
      <c r="I266"/>
      <c r="J266"/>
    </row>
    <row r="267" spans="1:10" x14ac:dyDescent="0.2">
      <c r="A267"/>
      <c r="B267"/>
      <c r="C267"/>
      <c r="D267"/>
      <c r="E267"/>
      <c r="F267"/>
      <c r="G267"/>
      <c r="H267"/>
      <c r="I267"/>
      <c r="J267"/>
    </row>
    <row r="268" spans="1:10" x14ac:dyDescent="0.2">
      <c r="A268"/>
      <c r="B268"/>
      <c r="C268"/>
      <c r="D268"/>
      <c r="E268"/>
      <c r="F268"/>
      <c r="G268"/>
      <c r="H268"/>
      <c r="I268"/>
      <c r="J268"/>
    </row>
    <row r="269" spans="1:10" x14ac:dyDescent="0.2">
      <c r="A269"/>
      <c r="B269"/>
      <c r="C269"/>
      <c r="D269"/>
      <c r="E269"/>
      <c r="F269"/>
      <c r="G269"/>
      <c r="H269"/>
      <c r="I269"/>
      <c r="J269"/>
    </row>
    <row r="270" spans="1:10" x14ac:dyDescent="0.2">
      <c r="A270"/>
      <c r="B270"/>
      <c r="C270"/>
      <c r="D270"/>
      <c r="E270"/>
      <c r="F270"/>
      <c r="G270"/>
      <c r="H270"/>
      <c r="I270"/>
      <c r="J270"/>
    </row>
    <row r="271" spans="1:10" x14ac:dyDescent="0.2">
      <c r="A271"/>
      <c r="B271"/>
      <c r="C271"/>
      <c r="D271"/>
      <c r="E271"/>
      <c r="F271"/>
      <c r="G271"/>
      <c r="H271"/>
      <c r="I271"/>
      <c r="J271"/>
    </row>
    <row r="272" spans="1:10" x14ac:dyDescent="0.2">
      <c r="A272"/>
      <c r="B272"/>
      <c r="C272"/>
      <c r="D272"/>
      <c r="E272"/>
      <c r="F272"/>
      <c r="G272"/>
      <c r="H272"/>
      <c r="I272"/>
      <c r="J272"/>
    </row>
    <row r="273" spans="1:10" x14ac:dyDescent="0.2">
      <c r="A273"/>
      <c r="B273"/>
      <c r="C273"/>
      <c r="D273"/>
      <c r="E273"/>
      <c r="F273"/>
      <c r="G273"/>
      <c r="H273"/>
      <c r="I273"/>
      <c r="J273"/>
    </row>
    <row r="274" spans="1:10" x14ac:dyDescent="0.2">
      <c r="A274"/>
      <c r="B274"/>
      <c r="C274"/>
      <c r="D274"/>
      <c r="E274"/>
      <c r="F274"/>
      <c r="G274"/>
      <c r="H274"/>
      <c r="I274"/>
      <c r="J274"/>
    </row>
    <row r="275" spans="1:10" x14ac:dyDescent="0.2">
      <c r="A275"/>
      <c r="B275"/>
      <c r="C275"/>
      <c r="D275"/>
      <c r="E275"/>
      <c r="F275"/>
      <c r="G275"/>
      <c r="H275"/>
      <c r="I275"/>
      <c r="J275"/>
    </row>
    <row r="276" spans="1:10" x14ac:dyDescent="0.2">
      <c r="A276"/>
      <c r="B276"/>
      <c r="C276"/>
      <c r="D276"/>
      <c r="E276"/>
      <c r="F276"/>
      <c r="G276"/>
      <c r="H276"/>
      <c r="I276"/>
      <c r="J276"/>
    </row>
    <row r="277" spans="1:10" x14ac:dyDescent="0.2">
      <c r="A277"/>
      <c r="B277"/>
      <c r="C277"/>
      <c r="D277"/>
      <c r="E277"/>
      <c r="F277"/>
      <c r="G277"/>
      <c r="H277"/>
      <c r="I277"/>
      <c r="J277"/>
    </row>
    <row r="278" spans="1:10" x14ac:dyDescent="0.2">
      <c r="A278"/>
      <c r="B278"/>
      <c r="C278"/>
      <c r="D278"/>
      <c r="E278"/>
      <c r="F278"/>
      <c r="G278"/>
      <c r="H278"/>
      <c r="I278"/>
      <c r="J278"/>
    </row>
    <row r="279" spans="1:10" x14ac:dyDescent="0.2">
      <c r="A279"/>
      <c r="B279"/>
      <c r="C279"/>
      <c r="D279"/>
      <c r="E279"/>
      <c r="F279"/>
      <c r="G279"/>
      <c r="H279"/>
      <c r="I279"/>
      <c r="J279"/>
    </row>
    <row r="280" spans="1:10" x14ac:dyDescent="0.2">
      <c r="A280"/>
      <c r="B280"/>
      <c r="C280"/>
      <c r="D280"/>
      <c r="E280"/>
      <c r="F280"/>
      <c r="G280"/>
      <c r="H280"/>
      <c r="I280"/>
      <c r="J280"/>
    </row>
    <row r="281" spans="1:10" x14ac:dyDescent="0.2">
      <c r="A281"/>
      <c r="B281"/>
      <c r="C281"/>
      <c r="D281"/>
      <c r="E281"/>
      <c r="F281"/>
      <c r="G281"/>
      <c r="H281"/>
      <c r="I281"/>
      <c r="J281"/>
    </row>
    <row r="282" spans="1:10" x14ac:dyDescent="0.2">
      <c r="A282"/>
      <c r="B282"/>
      <c r="C282"/>
      <c r="D282"/>
      <c r="E282"/>
      <c r="F282"/>
      <c r="G282"/>
      <c r="H282"/>
      <c r="I282"/>
      <c r="J282"/>
    </row>
    <row r="283" spans="1:10" x14ac:dyDescent="0.2">
      <c r="A283"/>
      <c r="B283"/>
      <c r="C283"/>
      <c r="D283"/>
      <c r="E283"/>
      <c r="F283"/>
      <c r="G283"/>
      <c r="H283"/>
      <c r="I283"/>
      <c r="J283"/>
    </row>
    <row r="284" spans="1:10" x14ac:dyDescent="0.2">
      <c r="A284"/>
      <c r="B284"/>
      <c r="C284"/>
      <c r="D284"/>
      <c r="E284"/>
      <c r="F284"/>
      <c r="G284"/>
      <c r="H284"/>
      <c r="I284"/>
      <c r="J284"/>
    </row>
    <row r="285" spans="1:10" x14ac:dyDescent="0.2">
      <c r="A285"/>
      <c r="B285"/>
      <c r="C285"/>
      <c r="D285"/>
      <c r="E285"/>
      <c r="F285"/>
      <c r="G285"/>
      <c r="H285"/>
      <c r="I285"/>
      <c r="J285"/>
    </row>
    <row r="286" spans="1:10" x14ac:dyDescent="0.2">
      <c r="A286"/>
      <c r="B286"/>
      <c r="C286"/>
      <c r="D286"/>
      <c r="E286"/>
      <c r="F286"/>
      <c r="G286"/>
      <c r="H286"/>
      <c r="I286"/>
      <c r="J286"/>
    </row>
    <row r="287" spans="1:10" x14ac:dyDescent="0.2">
      <c r="A287"/>
      <c r="B287"/>
      <c r="C287"/>
      <c r="D287"/>
      <c r="E287"/>
      <c r="F287"/>
      <c r="G287"/>
      <c r="H287"/>
      <c r="I287"/>
      <c r="J287"/>
    </row>
    <row r="288" spans="1:10" x14ac:dyDescent="0.2">
      <c r="A288"/>
      <c r="B288"/>
      <c r="C288"/>
      <c r="D288"/>
      <c r="E288"/>
      <c r="F288"/>
      <c r="G288"/>
      <c r="H288"/>
      <c r="I288"/>
      <c r="J288"/>
    </row>
    <row r="289" spans="1:10" x14ac:dyDescent="0.2">
      <c r="A289"/>
      <c r="B289"/>
      <c r="C289"/>
      <c r="D289"/>
      <c r="E289"/>
      <c r="F289"/>
      <c r="G289"/>
      <c r="H289"/>
      <c r="I289"/>
      <c r="J289"/>
    </row>
    <row r="290" spans="1:10" x14ac:dyDescent="0.2">
      <c r="A290"/>
      <c r="B290"/>
      <c r="C290"/>
      <c r="D290"/>
      <c r="E290"/>
      <c r="F290"/>
      <c r="G290"/>
      <c r="H290"/>
      <c r="I290"/>
      <c r="J290"/>
    </row>
    <row r="291" spans="1:10" x14ac:dyDescent="0.2">
      <c r="A291"/>
      <c r="B291"/>
      <c r="C291"/>
      <c r="D291"/>
      <c r="E291"/>
      <c r="F291"/>
      <c r="G291"/>
      <c r="H291"/>
      <c r="I291"/>
      <c r="J291"/>
    </row>
    <row r="292" spans="1:10" x14ac:dyDescent="0.2">
      <c r="A292"/>
      <c r="B292"/>
      <c r="C292"/>
      <c r="D292"/>
      <c r="E292"/>
      <c r="F292"/>
      <c r="G292"/>
      <c r="H292"/>
      <c r="I292"/>
      <c r="J292"/>
    </row>
    <row r="293" spans="1:10" x14ac:dyDescent="0.2">
      <c r="A293"/>
      <c r="B293"/>
      <c r="C293"/>
      <c r="D293"/>
      <c r="E293"/>
      <c r="F293"/>
      <c r="G293"/>
      <c r="H293"/>
      <c r="I293"/>
      <c r="J293"/>
    </row>
    <row r="294" spans="1:10" x14ac:dyDescent="0.2">
      <c r="A294"/>
      <c r="B294"/>
      <c r="C294"/>
      <c r="D294"/>
      <c r="E294"/>
      <c r="F294"/>
      <c r="G294"/>
      <c r="H294"/>
      <c r="I294"/>
      <c r="J294"/>
    </row>
    <row r="295" spans="1:10" x14ac:dyDescent="0.2">
      <c r="A295"/>
      <c r="B295"/>
      <c r="C295"/>
      <c r="D295"/>
      <c r="E295"/>
      <c r="F295"/>
      <c r="G295"/>
      <c r="H295"/>
      <c r="I295"/>
      <c r="J295"/>
    </row>
    <row r="296" spans="1:10" x14ac:dyDescent="0.2">
      <c r="A296"/>
      <c r="B296"/>
      <c r="C296"/>
      <c r="D296"/>
      <c r="E296"/>
      <c r="F296"/>
      <c r="G296"/>
      <c r="H296"/>
      <c r="I296"/>
      <c r="J296"/>
    </row>
    <row r="297" spans="1:10" x14ac:dyDescent="0.2">
      <c r="A297"/>
      <c r="B297"/>
      <c r="C297"/>
      <c r="D297"/>
      <c r="E297"/>
      <c r="F297"/>
      <c r="G297"/>
      <c r="H297"/>
      <c r="I297"/>
      <c r="J297"/>
    </row>
    <row r="298" spans="1:10" x14ac:dyDescent="0.2">
      <c r="A298"/>
      <c r="B298"/>
      <c r="C298"/>
      <c r="D298"/>
      <c r="E298"/>
      <c r="F298"/>
      <c r="G298"/>
      <c r="H298"/>
      <c r="I298"/>
      <c r="J298"/>
    </row>
    <row r="299" spans="1:10" x14ac:dyDescent="0.2">
      <c r="A299"/>
      <c r="B299"/>
      <c r="C299"/>
      <c r="D299"/>
      <c r="E299"/>
      <c r="F299"/>
      <c r="G299"/>
      <c r="H299"/>
      <c r="I299"/>
      <c r="J299"/>
    </row>
    <row r="300" spans="1:10" x14ac:dyDescent="0.2">
      <c r="A300"/>
      <c r="B300"/>
      <c r="C300"/>
      <c r="D300"/>
      <c r="E300"/>
      <c r="F300"/>
      <c r="G300"/>
      <c r="H300"/>
      <c r="I300"/>
      <c r="J300"/>
    </row>
    <row r="301" spans="1:10" x14ac:dyDescent="0.2">
      <c r="A301"/>
      <c r="B301"/>
      <c r="C301"/>
      <c r="D301"/>
      <c r="E301"/>
      <c r="F301"/>
      <c r="G301"/>
      <c r="H301"/>
      <c r="I301"/>
      <c r="J301"/>
    </row>
    <row r="302" spans="1:10" x14ac:dyDescent="0.2">
      <c r="A302"/>
      <c r="B302"/>
      <c r="C302"/>
      <c r="D302"/>
      <c r="E302"/>
      <c r="F302"/>
      <c r="G302"/>
      <c r="H302"/>
      <c r="I302"/>
      <c r="J302"/>
    </row>
    <row r="303" spans="1:10" x14ac:dyDescent="0.2">
      <c r="A303"/>
      <c r="B303"/>
      <c r="C303"/>
      <c r="D303"/>
      <c r="E303"/>
      <c r="F303"/>
      <c r="G303"/>
      <c r="H303"/>
      <c r="I303"/>
      <c r="J303"/>
    </row>
    <row r="304" spans="1:10" x14ac:dyDescent="0.2">
      <c r="A304"/>
      <c r="B304"/>
      <c r="C304"/>
      <c r="D304"/>
      <c r="E304"/>
      <c r="F304"/>
      <c r="G304"/>
      <c r="H304"/>
      <c r="I304"/>
      <c r="J304"/>
    </row>
    <row r="305" spans="1:10" x14ac:dyDescent="0.2">
      <c r="A305"/>
      <c r="B305"/>
      <c r="C305"/>
      <c r="D305"/>
      <c r="E305"/>
      <c r="F305"/>
      <c r="G305"/>
      <c r="H305"/>
      <c r="I305"/>
      <c r="J305"/>
    </row>
    <row r="306" spans="1:10" x14ac:dyDescent="0.2">
      <c r="A306"/>
      <c r="B306"/>
      <c r="C306"/>
      <c r="D306"/>
      <c r="E306"/>
      <c r="F306"/>
      <c r="G306"/>
      <c r="H306"/>
      <c r="I306"/>
      <c r="J306"/>
    </row>
    <row r="307" spans="1:10" x14ac:dyDescent="0.2">
      <c r="A307"/>
      <c r="B307"/>
      <c r="C307"/>
      <c r="D307"/>
      <c r="E307"/>
      <c r="F307"/>
      <c r="G307"/>
      <c r="H307"/>
      <c r="I307"/>
      <c r="J307"/>
    </row>
    <row r="308" spans="1:10" x14ac:dyDescent="0.2">
      <c r="A308"/>
      <c r="B308"/>
      <c r="C308"/>
      <c r="D308"/>
      <c r="E308"/>
      <c r="F308"/>
      <c r="G308"/>
      <c r="H308"/>
      <c r="I308"/>
      <c r="J308"/>
    </row>
    <row r="309" spans="1:10" x14ac:dyDescent="0.2">
      <c r="A309"/>
      <c r="B309"/>
      <c r="C309"/>
      <c r="D309"/>
      <c r="E309"/>
      <c r="F309"/>
      <c r="G309"/>
      <c r="H309"/>
      <c r="I309"/>
      <c r="J309"/>
    </row>
    <row r="310" spans="1:10" x14ac:dyDescent="0.2">
      <c r="A310"/>
      <c r="B310"/>
      <c r="C310"/>
      <c r="D310"/>
      <c r="E310"/>
      <c r="F310"/>
      <c r="G310"/>
      <c r="H310"/>
      <c r="I310"/>
      <c r="J310"/>
    </row>
    <row r="311" spans="1:10" x14ac:dyDescent="0.2">
      <c r="A311"/>
      <c r="B311"/>
      <c r="C311"/>
      <c r="D311"/>
      <c r="E311"/>
      <c r="F311"/>
      <c r="G311"/>
      <c r="H311"/>
      <c r="I311"/>
      <c r="J311"/>
    </row>
  </sheetData>
  <phoneticPr fontId="0" type="noConversion"/>
  <dataValidations count="9">
    <dataValidation type="list" allowBlank="1" showInputMessage="1" showErrorMessage="1" sqref="H48:H49 H60:H61 H54:H55" xr:uid="{0A8D13A5-D11D-4990-875A-23049912C60E}">
      <formula1>"Yes, No"</formula1>
    </dataValidation>
    <dataValidation type="list" allowBlank="1" showInputMessage="1" showErrorMessage="1" sqref="C7:C36" xr:uid="{29D900F7-CBAC-47B8-9766-7829139908C1}">
      <formula1>"A,R,C"</formula1>
    </dataValidation>
    <dataValidation type="list" allowBlank="1" showInputMessage="1" showErrorMessage="1" sqref="A41:A43" xr:uid="{12AB8E8B-59DF-4DD2-B053-3B961384DA20}">
      <formula1>Vehicle_Type</formula1>
    </dataValidation>
    <dataValidation type="list" allowBlank="1" showInputMessage="1" showErrorMessage="1" sqref="A48:A49" xr:uid="{AE248ACF-6C30-48ED-AE0D-F5C2E2533676}">
      <formula1>Air_Type</formula1>
    </dataValidation>
    <dataValidation type="list" allowBlank="1" showInputMessage="1" showErrorMessage="1" prompt="click on arrow for a drop down list" sqref="A54:A55" xr:uid="{35E8D202-6318-4B5F-B21A-5CB9F9A34130}">
      <formula1>Boat_Type</formula1>
    </dataValidation>
    <dataValidation type="list" allowBlank="1" showInputMessage="1" showErrorMessage="1" prompt="click on arrow for a drop down list" sqref="A60:A61" xr:uid="{F5C37E32-D434-4FA9-AF23-8D3E4F2180D3}">
      <formula1>Cutter_Type</formula1>
    </dataValidation>
    <dataValidation type="list" allowBlank="1" showInputMessage="1" showErrorMessage="1" prompt="click on arrow for a drop down list" sqref="A66:A68" xr:uid="{20E10EF2-4084-4834-AA47-54568BA01E61}">
      <formula1>Equip_List</formula1>
    </dataValidation>
    <dataValidation type="list" allowBlank="1" showInputMessage="1" showErrorMessage="1" sqref="E7:E36" xr:uid="{C30BCE4E-F4A6-4BF7-9435-3B3595ECD343}">
      <formula1>Paygrade</formula1>
    </dataValidation>
    <dataValidation type="list" errorStyle="warning" allowBlank="1" showInputMessage="1" showErrorMessage="1" errorTitle="Warning" error="This Position is not part of the standard list Select Yes to continue." sqref="F7:F36" xr:uid="{D8CC0809-C3AC-4024-8D72-92166C132BDF}">
      <formula1>Duty_List</formula1>
    </dataValidation>
  </dataValidations>
  <pageMargins left="0.7" right="0.7" top="0.75" bottom="0.75" header="0.3" footer="0.3"/>
  <pageSetup scale="74" fitToHeight="0" orientation="portrait" r:id="rId1"/>
  <headerFooter alignWithMargins="0"/>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8">
    <pageSetUpPr fitToPage="1"/>
  </sheetPr>
  <dimension ref="A1:R374"/>
  <sheetViews>
    <sheetView showGridLines="0" zoomScaleNormal="100" workbookViewId="0"/>
  </sheetViews>
  <sheetFormatPr defaultColWidth="9.140625" defaultRowHeight="12.75" x14ac:dyDescent="0.2"/>
  <cols>
    <col min="1" max="1" width="24.7109375" style="6" customWidth="1"/>
    <col min="2" max="2" width="15.28515625" style="5" bestFit="1" customWidth="1"/>
    <col min="3" max="3" width="8" style="6" customWidth="1"/>
    <col min="4" max="4" width="16.28515625" style="6" customWidth="1"/>
    <col min="5" max="5" width="8.7109375" style="6" bestFit="1" customWidth="1"/>
    <col min="6" max="6" width="12.7109375" style="6" customWidth="1"/>
    <col min="7" max="7" width="12" style="6" customWidth="1"/>
    <col min="8" max="8" width="12.7109375" style="6" customWidth="1"/>
    <col min="9" max="9" width="12.7109375" style="5" customWidth="1"/>
    <col min="10" max="16384" width="9.140625" style="5"/>
  </cols>
  <sheetData>
    <row r="1" spans="1:10" x14ac:dyDescent="0.2">
      <c r="A1" s="72" t="s">
        <v>119</v>
      </c>
      <c r="B1" s="85" t="str">
        <f>'Daily Summary'!J2</f>
        <v>UCGPXXXXXX</v>
      </c>
      <c r="D1" s="5"/>
      <c r="F1" s="12" t="s">
        <v>259</v>
      </c>
      <c r="G1" s="87" t="str">
        <f>'Daily Summary'!A1</f>
        <v>F/V StillaFloat</v>
      </c>
    </row>
    <row r="2" spans="1:10" x14ac:dyDescent="0.2">
      <c r="A2" s="30"/>
      <c r="B2" s="30"/>
      <c r="C2" s="30"/>
      <c r="D2" s="5"/>
      <c r="E2" s="30"/>
      <c r="F2" s="5"/>
      <c r="G2" s="30"/>
      <c r="H2" s="5"/>
    </row>
    <row r="3" spans="1:10" x14ac:dyDescent="0.2">
      <c r="A3" s="30"/>
      <c r="B3" s="30"/>
      <c r="C3" s="30"/>
      <c r="D3" s="5"/>
      <c r="E3" s="30"/>
      <c r="F3" s="5"/>
      <c r="G3" s="30"/>
      <c r="H3" s="5"/>
    </row>
    <row r="4" spans="1:10" ht="13.5" thickBot="1" x14ac:dyDescent="0.25">
      <c r="A4" s="12" t="s">
        <v>188</v>
      </c>
      <c r="B4" s="86">
        <f>'day24'!B4+1</f>
        <v>45224</v>
      </c>
      <c r="C4" s="30"/>
      <c r="D4" s="44"/>
      <c r="E4" s="44"/>
      <c r="F4" s="12" t="s">
        <v>311</v>
      </c>
      <c r="G4" s="70"/>
      <c r="H4" s="70"/>
      <c r="I4" s="74"/>
    </row>
    <row r="5" spans="1:10" ht="13.5" thickBot="1" x14ac:dyDescent="0.25">
      <c r="A5" s="12"/>
      <c r="B5" s="41"/>
      <c r="C5" s="30"/>
      <c r="D5" s="12"/>
      <c r="E5" s="12"/>
      <c r="F5" s="12"/>
      <c r="G5" s="40"/>
      <c r="H5" s="40"/>
      <c r="I5" s="40"/>
    </row>
    <row r="6" spans="1:10" s="190" customFormat="1" ht="11.25" x14ac:dyDescent="0.2">
      <c r="A6" s="185" t="s">
        <v>190</v>
      </c>
      <c r="B6" s="187" t="s">
        <v>236</v>
      </c>
      <c r="C6" s="187" t="s">
        <v>189</v>
      </c>
      <c r="D6" s="187" t="s">
        <v>191</v>
      </c>
      <c r="E6" s="187" t="s">
        <v>235</v>
      </c>
      <c r="F6" s="187" t="s">
        <v>192</v>
      </c>
      <c r="G6" s="187" t="s">
        <v>233</v>
      </c>
      <c r="H6" s="187" t="s">
        <v>234</v>
      </c>
      <c r="I6" s="264" t="s">
        <v>193</v>
      </c>
      <c r="J6" s="206"/>
    </row>
    <row r="7" spans="1:10" s="190" customFormat="1" ht="11.25" x14ac:dyDescent="0.2">
      <c r="A7" s="309" t="s">
        <v>409</v>
      </c>
      <c r="B7" s="310"/>
      <c r="C7" s="310"/>
      <c r="D7" s="208" t="s">
        <v>258</v>
      </c>
      <c r="E7" s="311" t="s">
        <v>30</v>
      </c>
      <c r="F7" s="210"/>
      <c r="G7" s="312">
        <v>0</v>
      </c>
      <c r="H7" s="313">
        <f>INDEX(Personnel[],MATCH(E7,Paygrade,0),2)</f>
        <v>38</v>
      </c>
      <c r="I7" s="314">
        <f>(G7*H7)</f>
        <v>0</v>
      </c>
    </row>
    <row r="8" spans="1:10" s="190" customFormat="1" ht="11.25" x14ac:dyDescent="0.2">
      <c r="A8" s="309" t="s">
        <v>409</v>
      </c>
      <c r="B8" s="207"/>
      <c r="C8" s="310"/>
      <c r="D8" s="208" t="s">
        <v>258</v>
      </c>
      <c r="E8" s="209" t="s">
        <v>32</v>
      </c>
      <c r="F8" s="210"/>
      <c r="G8" s="210">
        <v>0</v>
      </c>
      <c r="H8" s="313">
        <f>INDEX(Personnel[],MATCH(E8,Paygrade,0),2)</f>
        <v>52</v>
      </c>
      <c r="I8" s="212">
        <f t="shared" ref="I8:I36" si="0">(G8*H8)</f>
        <v>0</v>
      </c>
    </row>
    <row r="9" spans="1:10" s="190" customFormat="1" ht="11.25" x14ac:dyDescent="0.2">
      <c r="A9" s="309" t="s">
        <v>409</v>
      </c>
      <c r="B9" s="207"/>
      <c r="C9" s="310"/>
      <c r="D9" s="208" t="s">
        <v>258</v>
      </c>
      <c r="E9" s="209" t="s">
        <v>34</v>
      </c>
      <c r="F9" s="210"/>
      <c r="G9" s="210">
        <v>0</v>
      </c>
      <c r="H9" s="313">
        <f>INDEX(Personnel[],MATCH(E9,Paygrade,0),2)</f>
        <v>58</v>
      </c>
      <c r="I9" s="212">
        <f t="shared" si="0"/>
        <v>0</v>
      </c>
    </row>
    <row r="10" spans="1:10" s="190" customFormat="1" ht="11.25" x14ac:dyDescent="0.2">
      <c r="A10" s="309" t="s">
        <v>409</v>
      </c>
      <c r="B10" s="207"/>
      <c r="C10" s="310"/>
      <c r="D10" s="208" t="s">
        <v>258</v>
      </c>
      <c r="E10" s="209" t="s">
        <v>36</v>
      </c>
      <c r="F10" s="210"/>
      <c r="G10" s="210">
        <v>0</v>
      </c>
      <c r="H10" s="313">
        <f>INDEX(Personnel[],MATCH(E10,Paygrade,0),2)</f>
        <v>72</v>
      </c>
      <c r="I10" s="212">
        <f t="shared" si="0"/>
        <v>0</v>
      </c>
    </row>
    <row r="11" spans="1:10" s="190" customFormat="1" ht="11.25" x14ac:dyDescent="0.2">
      <c r="A11" s="309" t="s">
        <v>409</v>
      </c>
      <c r="B11" s="207"/>
      <c r="C11" s="310"/>
      <c r="D11" s="208" t="s">
        <v>258</v>
      </c>
      <c r="E11" s="209" t="s">
        <v>38</v>
      </c>
      <c r="F11" s="210"/>
      <c r="G11" s="210">
        <v>0</v>
      </c>
      <c r="H11" s="313">
        <f>INDEX(Personnel[],MATCH(E11,Paygrade,0),2)</f>
        <v>87</v>
      </c>
      <c r="I11" s="212">
        <f t="shared" si="0"/>
        <v>0</v>
      </c>
    </row>
    <row r="12" spans="1:10" s="190" customFormat="1" ht="11.25" x14ac:dyDescent="0.2">
      <c r="A12" s="309" t="s">
        <v>409</v>
      </c>
      <c r="B12" s="207"/>
      <c r="C12" s="310"/>
      <c r="D12" s="208" t="s">
        <v>258</v>
      </c>
      <c r="E12" s="209" t="s">
        <v>40</v>
      </c>
      <c r="F12" s="210"/>
      <c r="G12" s="210">
        <v>0</v>
      </c>
      <c r="H12" s="313">
        <f>INDEX(Personnel[],MATCH(E12,Paygrade,0),2)</f>
        <v>100</v>
      </c>
      <c r="I12" s="212">
        <f t="shared" si="0"/>
        <v>0</v>
      </c>
    </row>
    <row r="13" spans="1:10" s="190" customFormat="1" ht="11.25" x14ac:dyDescent="0.2">
      <c r="A13" s="309" t="s">
        <v>409</v>
      </c>
      <c r="B13" s="207"/>
      <c r="C13" s="310"/>
      <c r="D13" s="208" t="s">
        <v>258</v>
      </c>
      <c r="E13" s="209" t="s">
        <v>41</v>
      </c>
      <c r="F13" s="210"/>
      <c r="G13" s="210">
        <v>0</v>
      </c>
      <c r="H13" s="313">
        <f>INDEX(Personnel[],MATCH(E13,Paygrade,0),2)</f>
        <v>112</v>
      </c>
      <c r="I13" s="212">
        <f t="shared" si="0"/>
        <v>0</v>
      </c>
    </row>
    <row r="14" spans="1:10" s="190" customFormat="1" ht="11.25" x14ac:dyDescent="0.2">
      <c r="A14" s="309" t="s">
        <v>409</v>
      </c>
      <c r="B14" s="207"/>
      <c r="C14" s="310"/>
      <c r="D14" s="208" t="s">
        <v>258</v>
      </c>
      <c r="E14" s="209" t="s">
        <v>42</v>
      </c>
      <c r="F14" s="210"/>
      <c r="G14" s="210">
        <v>0</v>
      </c>
      <c r="H14" s="313">
        <f>INDEX(Personnel[],MATCH(E14,Paygrade,0),2)</f>
        <v>123</v>
      </c>
      <c r="I14" s="212">
        <f t="shared" si="0"/>
        <v>0</v>
      </c>
    </row>
    <row r="15" spans="1:10" s="190" customFormat="1" ht="11.25" x14ac:dyDescent="0.2">
      <c r="A15" s="309" t="s">
        <v>409</v>
      </c>
      <c r="B15" s="207"/>
      <c r="C15" s="310"/>
      <c r="D15" s="208" t="s">
        <v>258</v>
      </c>
      <c r="E15" s="209" t="s">
        <v>43</v>
      </c>
      <c r="F15" s="210"/>
      <c r="G15" s="210">
        <v>0</v>
      </c>
      <c r="H15" s="313">
        <f>INDEX(Personnel[],MATCH(E15,Paygrade,0),2)</f>
        <v>141</v>
      </c>
      <c r="I15" s="212">
        <f t="shared" si="0"/>
        <v>0</v>
      </c>
    </row>
    <row r="16" spans="1:10" s="190" customFormat="1" ht="11.25" x14ac:dyDescent="0.2">
      <c r="A16" s="309" t="s">
        <v>409</v>
      </c>
      <c r="B16" s="207"/>
      <c r="C16" s="310"/>
      <c r="D16" s="208" t="s">
        <v>258</v>
      </c>
      <c r="E16" s="209" t="s">
        <v>44</v>
      </c>
      <c r="F16" s="210"/>
      <c r="G16" s="210">
        <v>0</v>
      </c>
      <c r="H16" s="313">
        <f>INDEX(Personnel[],MATCH(E16,Paygrade,0),2)</f>
        <v>172</v>
      </c>
      <c r="I16" s="212">
        <f t="shared" si="0"/>
        <v>0</v>
      </c>
    </row>
    <row r="17" spans="1:9" s="190" customFormat="1" ht="11.25" x14ac:dyDescent="0.2">
      <c r="A17" s="309" t="s">
        <v>409</v>
      </c>
      <c r="B17" s="207"/>
      <c r="C17" s="310"/>
      <c r="D17" s="208" t="s">
        <v>258</v>
      </c>
      <c r="E17" s="209" t="s">
        <v>9</v>
      </c>
      <c r="F17" s="210"/>
      <c r="G17" s="210">
        <v>0</v>
      </c>
      <c r="H17" s="313">
        <f>INDEX(Personnel[],MATCH(E17,Paygrade,0),2)</f>
        <v>91</v>
      </c>
      <c r="I17" s="212">
        <f t="shared" si="0"/>
        <v>0</v>
      </c>
    </row>
    <row r="18" spans="1:9" s="190" customFormat="1" ht="11.25" x14ac:dyDescent="0.2">
      <c r="A18" s="309" t="s">
        <v>409</v>
      </c>
      <c r="B18" s="207"/>
      <c r="C18" s="310"/>
      <c r="D18" s="208" t="s">
        <v>258</v>
      </c>
      <c r="E18" s="209" t="s">
        <v>10</v>
      </c>
      <c r="F18" s="210"/>
      <c r="G18" s="210">
        <v>0</v>
      </c>
      <c r="H18" s="313">
        <f>INDEX(Personnel[],MATCH(E18,Paygrade,0),2)</f>
        <v>110</v>
      </c>
      <c r="I18" s="212">
        <f t="shared" si="0"/>
        <v>0</v>
      </c>
    </row>
    <row r="19" spans="1:9" s="190" customFormat="1" ht="11.25" x14ac:dyDescent="0.2">
      <c r="A19" s="309" t="s">
        <v>409</v>
      </c>
      <c r="B19" s="207"/>
      <c r="C19" s="310"/>
      <c r="D19" s="208" t="s">
        <v>258</v>
      </c>
      <c r="E19" s="209" t="s">
        <v>12</v>
      </c>
      <c r="F19" s="210"/>
      <c r="G19" s="210">
        <v>0</v>
      </c>
      <c r="H19" s="313">
        <f>INDEX(Personnel[],MATCH(E19,Paygrade,0),2)</f>
        <v>135</v>
      </c>
      <c r="I19" s="212">
        <f t="shared" si="0"/>
        <v>0</v>
      </c>
    </row>
    <row r="20" spans="1:9" s="190" customFormat="1" ht="11.25" x14ac:dyDescent="0.2">
      <c r="A20" s="309" t="s">
        <v>409</v>
      </c>
      <c r="B20" s="207"/>
      <c r="C20" s="310"/>
      <c r="D20" s="208" t="s">
        <v>258</v>
      </c>
      <c r="E20" s="209" t="s">
        <v>14</v>
      </c>
      <c r="F20" s="210"/>
      <c r="G20" s="210">
        <v>0</v>
      </c>
      <c r="H20" s="313">
        <f>INDEX(Personnel[],MATCH(E20,Paygrade,0),2)</f>
        <v>161</v>
      </c>
      <c r="I20" s="212">
        <f t="shared" si="0"/>
        <v>0</v>
      </c>
    </row>
    <row r="21" spans="1:9" s="190" customFormat="1" ht="11.25" x14ac:dyDescent="0.2">
      <c r="A21" s="309" t="s">
        <v>409</v>
      </c>
      <c r="B21" s="207"/>
      <c r="C21" s="310"/>
      <c r="D21" s="208" t="s">
        <v>258</v>
      </c>
      <c r="E21" s="209" t="s">
        <v>15</v>
      </c>
      <c r="F21" s="210"/>
      <c r="G21" s="210">
        <v>0</v>
      </c>
      <c r="H21" s="313">
        <f>INDEX(Personnel[],MATCH(E21,Paygrade,0),2)</f>
        <v>179</v>
      </c>
      <c r="I21" s="212">
        <f t="shared" si="0"/>
        <v>0</v>
      </c>
    </row>
    <row r="22" spans="1:9" s="190" customFormat="1" ht="11.25" x14ac:dyDescent="0.2">
      <c r="A22" s="309" t="s">
        <v>409</v>
      </c>
      <c r="B22" s="207"/>
      <c r="C22" s="310"/>
      <c r="D22" s="208" t="s">
        <v>258</v>
      </c>
      <c r="E22" s="209" t="s">
        <v>16</v>
      </c>
      <c r="F22" s="210"/>
      <c r="G22" s="210">
        <v>0</v>
      </c>
      <c r="H22" s="313">
        <f>INDEX(Personnel[],MATCH(E22,Paygrade,0),2)</f>
        <v>208</v>
      </c>
      <c r="I22" s="212">
        <f t="shared" si="0"/>
        <v>0</v>
      </c>
    </row>
    <row r="23" spans="1:9" s="190" customFormat="1" ht="11.25" x14ac:dyDescent="0.2">
      <c r="A23" s="309" t="s">
        <v>409</v>
      </c>
      <c r="B23" s="207"/>
      <c r="C23" s="310"/>
      <c r="D23" s="208" t="s">
        <v>258</v>
      </c>
      <c r="E23" s="209" t="s">
        <v>17</v>
      </c>
      <c r="F23" s="210"/>
      <c r="G23" s="210">
        <v>0</v>
      </c>
      <c r="H23" s="313">
        <f>INDEX(Personnel[],MATCH(E23,Paygrade,0),2)</f>
        <v>221</v>
      </c>
      <c r="I23" s="212">
        <f t="shared" si="0"/>
        <v>0</v>
      </c>
    </row>
    <row r="24" spans="1:9" s="190" customFormat="1" ht="11.25" x14ac:dyDescent="0.2">
      <c r="A24" s="309" t="s">
        <v>409</v>
      </c>
      <c r="B24" s="207"/>
      <c r="C24" s="310"/>
      <c r="D24" s="208" t="s">
        <v>258</v>
      </c>
      <c r="E24" s="209" t="s">
        <v>18</v>
      </c>
      <c r="F24" s="210"/>
      <c r="G24" s="210">
        <v>0</v>
      </c>
      <c r="H24" s="313">
        <f>INDEX(Personnel[],MATCH(E24,Paygrade,0),2)</f>
        <v>242</v>
      </c>
      <c r="I24" s="212">
        <f t="shared" si="0"/>
        <v>0</v>
      </c>
    </row>
    <row r="25" spans="1:9" s="190" customFormat="1" ht="11.25" x14ac:dyDescent="0.2">
      <c r="A25" s="309" t="s">
        <v>409</v>
      </c>
      <c r="B25" s="207"/>
      <c r="C25" s="310"/>
      <c r="D25" s="208" t="s">
        <v>258</v>
      </c>
      <c r="E25" s="209" t="s">
        <v>19</v>
      </c>
      <c r="F25" s="210"/>
      <c r="G25" s="210">
        <v>0</v>
      </c>
      <c r="H25" s="313">
        <f>INDEX(Personnel[],MATCH(E25,Paygrade,0),2)</f>
        <v>265</v>
      </c>
      <c r="I25" s="212">
        <f t="shared" si="0"/>
        <v>0</v>
      </c>
    </row>
    <row r="26" spans="1:9" s="190" customFormat="1" ht="11.25" x14ac:dyDescent="0.2">
      <c r="A26" s="309" t="s">
        <v>409</v>
      </c>
      <c r="B26" s="207"/>
      <c r="C26" s="310"/>
      <c r="D26" s="208" t="s">
        <v>258</v>
      </c>
      <c r="E26" s="209" t="s">
        <v>21</v>
      </c>
      <c r="F26" s="210"/>
      <c r="G26" s="210">
        <v>0</v>
      </c>
      <c r="H26" s="313">
        <f>INDEX(Personnel[],MATCH(E26,Paygrade,0),2)</f>
        <v>263</v>
      </c>
      <c r="I26" s="212">
        <f t="shared" si="0"/>
        <v>0</v>
      </c>
    </row>
    <row r="27" spans="1:9" s="190" customFormat="1" ht="11.25" x14ac:dyDescent="0.2">
      <c r="A27" s="309" t="s">
        <v>409</v>
      </c>
      <c r="B27" s="207"/>
      <c r="C27" s="310"/>
      <c r="D27" s="208" t="s">
        <v>258</v>
      </c>
      <c r="E27" s="209" t="s">
        <v>29</v>
      </c>
      <c r="F27" s="210"/>
      <c r="G27" s="210">
        <v>0</v>
      </c>
      <c r="H27" s="313">
        <f>INDEX(Personnel[],MATCH(E27,Paygrade,0),2)</f>
        <v>122</v>
      </c>
      <c r="I27" s="212">
        <f t="shared" si="0"/>
        <v>0</v>
      </c>
    </row>
    <row r="28" spans="1:9" s="190" customFormat="1" ht="11.25" x14ac:dyDescent="0.2">
      <c r="A28" s="309" t="s">
        <v>409</v>
      </c>
      <c r="B28" s="207"/>
      <c r="C28" s="310"/>
      <c r="D28" s="208" t="s">
        <v>258</v>
      </c>
      <c r="E28" s="209" t="s">
        <v>27</v>
      </c>
      <c r="F28" s="210"/>
      <c r="G28" s="210">
        <v>0</v>
      </c>
      <c r="H28" s="313">
        <f>INDEX(Personnel[],MATCH(E28,Paygrade,0),2)</f>
        <v>136</v>
      </c>
      <c r="I28" s="212">
        <f t="shared" si="0"/>
        <v>0</v>
      </c>
    </row>
    <row r="29" spans="1:9" s="190" customFormat="1" ht="11.25" x14ac:dyDescent="0.2">
      <c r="A29" s="309" t="s">
        <v>409</v>
      </c>
      <c r="B29" s="207"/>
      <c r="C29" s="310"/>
      <c r="D29" s="208" t="s">
        <v>258</v>
      </c>
      <c r="E29" s="209" t="s">
        <v>25</v>
      </c>
      <c r="F29" s="210"/>
      <c r="G29" s="210">
        <v>0</v>
      </c>
      <c r="H29" s="313">
        <f>INDEX(Personnel[],MATCH(E29,Paygrade,0),2)</f>
        <v>154</v>
      </c>
      <c r="I29" s="212">
        <f t="shared" si="0"/>
        <v>0</v>
      </c>
    </row>
    <row r="30" spans="1:9" s="190" customFormat="1" ht="11.25" x14ac:dyDescent="0.2">
      <c r="A30" s="309" t="s">
        <v>409</v>
      </c>
      <c r="B30" s="207"/>
      <c r="C30" s="310"/>
      <c r="D30" s="208" t="s">
        <v>258</v>
      </c>
      <c r="E30" s="209" t="s">
        <v>45</v>
      </c>
      <c r="F30" s="210"/>
      <c r="G30" s="210">
        <v>0</v>
      </c>
      <c r="H30" s="313">
        <f>INDEX(Personnel[],MATCH(E30,Paygrade,0),2)</f>
        <v>35</v>
      </c>
      <c r="I30" s="212">
        <f t="shared" si="0"/>
        <v>0</v>
      </c>
    </row>
    <row r="31" spans="1:9" s="190" customFormat="1" ht="11.25" x14ac:dyDescent="0.2">
      <c r="A31" s="309" t="s">
        <v>409</v>
      </c>
      <c r="B31" s="207"/>
      <c r="C31" s="310"/>
      <c r="D31" s="208" t="s">
        <v>258</v>
      </c>
      <c r="E31" s="209" t="s">
        <v>46</v>
      </c>
      <c r="F31" s="210"/>
      <c r="G31" s="210">
        <v>0</v>
      </c>
      <c r="H31" s="313">
        <f>INDEX(Personnel[],MATCH(E31,Paygrade,0),2)</f>
        <v>38</v>
      </c>
      <c r="I31" s="212">
        <f t="shared" si="0"/>
        <v>0</v>
      </c>
    </row>
    <row r="32" spans="1:9" s="190" customFormat="1" ht="11.25" x14ac:dyDescent="0.2">
      <c r="A32" s="309" t="s">
        <v>409</v>
      </c>
      <c r="B32" s="207"/>
      <c r="C32" s="310"/>
      <c r="D32" s="208" t="s">
        <v>258</v>
      </c>
      <c r="E32" s="209" t="s">
        <v>47</v>
      </c>
      <c r="F32" s="210"/>
      <c r="G32" s="210">
        <v>0</v>
      </c>
      <c r="H32" s="313">
        <f>INDEX(Personnel[],MATCH(E32,Paygrade,0),2)</f>
        <v>44</v>
      </c>
      <c r="I32" s="212">
        <f t="shared" si="0"/>
        <v>0</v>
      </c>
    </row>
    <row r="33" spans="1:18" s="190" customFormat="1" ht="11.25" x14ac:dyDescent="0.2">
      <c r="A33" s="309" t="s">
        <v>409</v>
      </c>
      <c r="B33" s="207"/>
      <c r="C33" s="310"/>
      <c r="D33" s="208" t="s">
        <v>258</v>
      </c>
      <c r="E33" s="209" t="s">
        <v>48</v>
      </c>
      <c r="F33" s="210"/>
      <c r="G33" s="210">
        <v>0</v>
      </c>
      <c r="H33" s="313">
        <f>INDEX(Personnel[],MATCH(E33,Paygrade,0),2)</f>
        <v>47</v>
      </c>
      <c r="I33" s="212">
        <f t="shared" si="0"/>
        <v>0</v>
      </c>
    </row>
    <row r="34" spans="1:18" s="190" customFormat="1" ht="11.25" x14ac:dyDescent="0.2">
      <c r="A34" s="309" t="s">
        <v>409</v>
      </c>
      <c r="B34" s="207"/>
      <c r="C34" s="310"/>
      <c r="D34" s="208" t="s">
        <v>258</v>
      </c>
      <c r="E34" s="209" t="s">
        <v>49</v>
      </c>
      <c r="F34" s="210"/>
      <c r="G34" s="210">
        <v>0</v>
      </c>
      <c r="H34" s="313">
        <f>INDEX(Personnel[],MATCH(E34,Paygrade,0),2)</f>
        <v>53</v>
      </c>
      <c r="I34" s="212">
        <f t="shared" si="0"/>
        <v>0</v>
      </c>
    </row>
    <row r="35" spans="1:18" s="190" customFormat="1" ht="11.25" x14ac:dyDescent="0.2">
      <c r="A35" s="309" t="s">
        <v>409</v>
      </c>
      <c r="B35" s="207"/>
      <c r="C35" s="310"/>
      <c r="D35" s="208" t="s">
        <v>258</v>
      </c>
      <c r="E35" s="209" t="s">
        <v>50</v>
      </c>
      <c r="F35" s="210"/>
      <c r="G35" s="210">
        <v>0</v>
      </c>
      <c r="H35" s="313">
        <f>INDEX(Personnel[],MATCH(E35,Paygrade,0),2)</f>
        <v>61</v>
      </c>
      <c r="I35" s="212">
        <f t="shared" si="0"/>
        <v>0</v>
      </c>
    </row>
    <row r="36" spans="1:18" s="190" customFormat="1" ht="11.25" x14ac:dyDescent="0.2">
      <c r="A36" s="309" t="s">
        <v>409</v>
      </c>
      <c r="B36" s="207"/>
      <c r="C36" s="310"/>
      <c r="D36" s="208" t="s">
        <v>258</v>
      </c>
      <c r="E36" s="209" t="s">
        <v>51</v>
      </c>
      <c r="F36" s="210"/>
      <c r="G36" s="210">
        <v>0</v>
      </c>
      <c r="H36" s="313">
        <f>INDEX(Personnel[],MATCH(E36,Paygrade,0),2)</f>
        <v>62</v>
      </c>
      <c r="I36" s="212">
        <f t="shared" si="0"/>
        <v>0</v>
      </c>
    </row>
    <row r="37" spans="1:18" s="190" customFormat="1" ht="12" thickBot="1" x14ac:dyDescent="0.25">
      <c r="A37" s="213"/>
      <c r="B37" s="214"/>
      <c r="C37" s="214"/>
      <c r="D37" s="215"/>
      <c r="E37" s="216"/>
      <c r="F37" s="216"/>
      <c r="G37" s="217"/>
      <c r="H37" s="218"/>
      <c r="I37" s="219"/>
    </row>
    <row r="38" spans="1:18" s="190" customFormat="1" ht="12" thickBot="1" x14ac:dyDescent="0.25">
      <c r="A38" s="220"/>
      <c r="B38" s="220"/>
      <c r="C38" s="221" t="s">
        <v>194</v>
      </c>
      <c r="D38" s="222"/>
      <c r="E38" s="222"/>
      <c r="F38" s="222"/>
      <c r="G38" s="223"/>
      <c r="H38" s="224"/>
      <c r="I38" s="225">
        <f>SUM(I7:I36)</f>
        <v>0</v>
      </c>
    </row>
    <row r="39" spans="1:18" s="190" customFormat="1" ht="12" thickBot="1" x14ac:dyDescent="0.25">
      <c r="A39" s="220"/>
      <c r="B39" s="220"/>
      <c r="C39" s="226"/>
      <c r="D39" s="226"/>
      <c r="E39" s="226"/>
      <c r="F39" s="226"/>
      <c r="G39" s="227"/>
      <c r="I39" s="227"/>
    </row>
    <row r="40" spans="1:18" s="190" customFormat="1" ht="11.25" x14ac:dyDescent="0.2">
      <c r="A40" s="185" t="s">
        <v>211</v>
      </c>
      <c r="B40" s="187" t="s">
        <v>303</v>
      </c>
      <c r="C40" s="187" t="s">
        <v>241</v>
      </c>
      <c r="D40" s="187" t="s">
        <v>239</v>
      </c>
      <c r="E40" s="187" t="s">
        <v>240</v>
      </c>
      <c r="F40" s="187" t="s">
        <v>320</v>
      </c>
      <c r="G40" s="193" t="s">
        <v>141</v>
      </c>
    </row>
    <row r="41" spans="1:18" s="190" customFormat="1" x14ac:dyDescent="0.2">
      <c r="A41" s="228" t="s">
        <v>244</v>
      </c>
      <c r="B41" s="229"/>
      <c r="C41" s="230">
        <v>0</v>
      </c>
      <c r="D41" s="336">
        <f>INDEX(Vehicle[],MATCH(A41,Vehicle_Type,0),3)</f>
        <v>9.84</v>
      </c>
      <c r="E41" s="230">
        <v>0</v>
      </c>
      <c r="F41" s="337">
        <f>INDEX(Vehicle[],MATCH(A41,Vehicle_Type,0),2)</f>
        <v>0.16</v>
      </c>
      <c r="G41" s="231">
        <f>C41*D41+E41*F41</f>
        <v>0</v>
      </c>
      <c r="M41"/>
      <c r="N41"/>
      <c r="O41"/>
      <c r="P41"/>
      <c r="Q41"/>
      <c r="R41"/>
    </row>
    <row r="42" spans="1:18" s="190" customFormat="1" x14ac:dyDescent="0.2">
      <c r="A42" s="228" t="s">
        <v>242</v>
      </c>
      <c r="B42" s="229"/>
      <c r="C42" s="230">
        <v>0</v>
      </c>
      <c r="D42" s="336">
        <f>INDEX(Vehicle[],MATCH(A42,Vehicle_Type,0),3)</f>
        <v>9.16</v>
      </c>
      <c r="E42" s="230">
        <v>0</v>
      </c>
      <c r="F42" s="337">
        <f>INDEX(Vehicle[],MATCH(A42,Vehicle_Type,0),2)</f>
        <v>0.13</v>
      </c>
      <c r="G42" s="231">
        <f t="shared" ref="G42:G43" si="1">C42*D42+E42*F42</f>
        <v>0</v>
      </c>
      <c r="M42"/>
      <c r="N42"/>
      <c r="O42"/>
      <c r="P42"/>
      <c r="Q42"/>
      <c r="R42"/>
    </row>
    <row r="43" spans="1:18" s="190" customFormat="1" x14ac:dyDescent="0.2">
      <c r="A43" s="228" t="s">
        <v>243</v>
      </c>
      <c r="B43" s="229"/>
      <c r="C43" s="230">
        <v>0</v>
      </c>
      <c r="D43" s="336">
        <f>INDEX(Vehicle[],MATCH(A43,Vehicle_Type,0),3)</f>
        <v>7.35</v>
      </c>
      <c r="E43" s="230">
        <v>0</v>
      </c>
      <c r="F43" s="337">
        <f>INDEX(Vehicle[],MATCH(A43,Vehicle_Type,0),2)</f>
        <v>0.12</v>
      </c>
      <c r="G43" s="231">
        <f t="shared" si="1"/>
        <v>0</v>
      </c>
      <c r="M43"/>
      <c r="N43"/>
      <c r="O43"/>
      <c r="P43"/>
      <c r="Q43"/>
      <c r="R43"/>
    </row>
    <row r="44" spans="1:18" s="190" customFormat="1" ht="13.5" thickBot="1" x14ac:dyDescent="0.25">
      <c r="C44" s="194"/>
      <c r="G44" s="232"/>
      <c r="M44"/>
      <c r="N44"/>
      <c r="O44"/>
      <c r="P44"/>
      <c r="Q44"/>
      <c r="R44"/>
    </row>
    <row r="45" spans="1:18" s="190" customFormat="1" ht="13.5" thickBot="1" x14ac:dyDescent="0.25">
      <c r="C45" s="221" t="s">
        <v>212</v>
      </c>
      <c r="D45" s="222"/>
      <c r="E45" s="222"/>
      <c r="F45" s="233"/>
      <c r="G45" s="234">
        <f>SUM(G41:G43)</f>
        <v>0</v>
      </c>
      <c r="H45" s="235"/>
      <c r="K45" s="191"/>
      <c r="L45" s="191"/>
      <c r="M45"/>
      <c r="N45"/>
      <c r="O45"/>
      <c r="P45"/>
      <c r="Q45"/>
      <c r="R45"/>
    </row>
    <row r="46" spans="1:18" s="190" customFormat="1" ht="13.5" thickBot="1" x14ac:dyDescent="0.25">
      <c r="C46" s="236"/>
      <c r="D46" s="236"/>
      <c r="E46" s="236"/>
      <c r="F46" s="236"/>
      <c r="G46" s="237"/>
      <c r="H46" s="238"/>
      <c r="L46" s="191"/>
      <c r="M46"/>
      <c r="N46"/>
      <c r="O46"/>
      <c r="P46"/>
      <c r="Q46"/>
      <c r="R46"/>
    </row>
    <row r="47" spans="1:18" s="190" customFormat="1" x14ac:dyDescent="0.2">
      <c r="A47" s="185" t="s">
        <v>200</v>
      </c>
      <c r="B47" s="187"/>
      <c r="C47" s="92" t="s">
        <v>201</v>
      </c>
      <c r="D47" s="187" t="s">
        <v>238</v>
      </c>
      <c r="E47" s="187" t="s">
        <v>233</v>
      </c>
      <c r="F47" s="187" t="s">
        <v>234</v>
      </c>
      <c r="G47" s="188" t="s">
        <v>141</v>
      </c>
      <c r="H47" s="189" t="s">
        <v>305</v>
      </c>
      <c r="I47" s="192"/>
      <c r="L47" s="191"/>
      <c r="M47"/>
      <c r="N47"/>
      <c r="O47"/>
      <c r="P47"/>
      <c r="Q47"/>
      <c r="R47"/>
    </row>
    <row r="48" spans="1:18" s="190" customFormat="1" x14ac:dyDescent="0.2">
      <c r="A48" s="239" t="s">
        <v>364</v>
      </c>
      <c r="B48" s="240"/>
      <c r="C48" s="89"/>
      <c r="D48" s="241" t="s">
        <v>8</v>
      </c>
      <c r="E48" s="210">
        <v>0</v>
      </c>
      <c r="F48" s="211">
        <f>INDEX(ADMIN!$A$7:$C$13,MATCH(A48,Air_Type,0),2)</f>
        <v>21111</v>
      </c>
      <c r="G48" s="242">
        <f>E48*F48</f>
        <v>0</v>
      </c>
      <c r="H48" s="243"/>
      <c r="I48" s="244"/>
      <c r="L48" s="191"/>
      <c r="M48"/>
      <c r="N48"/>
      <c r="O48"/>
      <c r="P48"/>
      <c r="Q48"/>
      <c r="R48"/>
    </row>
    <row r="49" spans="1:18" s="190" customFormat="1" x14ac:dyDescent="0.2">
      <c r="A49" s="239" t="s">
        <v>386</v>
      </c>
      <c r="B49" s="245"/>
      <c r="C49" s="89"/>
      <c r="D49" s="246" t="s">
        <v>8</v>
      </c>
      <c r="E49" s="210">
        <v>0</v>
      </c>
      <c r="F49" s="211">
        <f>INDEX(ADMIN!$A$7:$C$13,MATCH(A49,Air_Type,0),2)</f>
        <v>20921</v>
      </c>
      <c r="G49" s="247">
        <f>E49*F49</f>
        <v>0</v>
      </c>
      <c r="H49" s="243"/>
      <c r="I49" s="244"/>
      <c r="L49" s="191"/>
      <c r="M49"/>
      <c r="N49"/>
      <c r="O49"/>
      <c r="P49"/>
      <c r="Q49"/>
      <c r="R49"/>
    </row>
    <row r="50" spans="1:18" s="190" customFormat="1" ht="13.5" thickBot="1" x14ac:dyDescent="0.25">
      <c r="B50" s="245"/>
      <c r="C50" s="194"/>
      <c r="D50" s="248"/>
      <c r="G50" s="232"/>
      <c r="L50" s="191"/>
      <c r="M50"/>
      <c r="N50"/>
      <c r="O50"/>
      <c r="P50"/>
      <c r="Q50"/>
      <c r="R50"/>
    </row>
    <row r="51" spans="1:18" s="190" customFormat="1" ht="13.5" thickBot="1" x14ac:dyDescent="0.25">
      <c r="C51" s="221" t="s">
        <v>202</v>
      </c>
      <c r="D51" s="222"/>
      <c r="E51" s="222"/>
      <c r="F51" s="222"/>
      <c r="G51" s="234">
        <f>SUM(G48:G49)</f>
        <v>0</v>
      </c>
      <c r="H51" s="249"/>
      <c r="L51" s="191"/>
      <c r="M51"/>
      <c r="N51"/>
      <c r="O51"/>
      <c r="P51"/>
      <c r="Q51"/>
      <c r="R51"/>
    </row>
    <row r="52" spans="1:18" s="190" customFormat="1" ht="13.5" thickBot="1" x14ac:dyDescent="0.25">
      <c r="L52" s="191"/>
      <c r="M52"/>
      <c r="N52"/>
      <c r="O52"/>
      <c r="P52"/>
      <c r="Q52"/>
      <c r="R52"/>
    </row>
    <row r="53" spans="1:18" s="190" customFormat="1" x14ac:dyDescent="0.2">
      <c r="A53" s="185" t="s">
        <v>195</v>
      </c>
      <c r="B53" s="186"/>
      <c r="C53" s="88" t="s">
        <v>196</v>
      </c>
      <c r="D53" s="187" t="s">
        <v>238</v>
      </c>
      <c r="E53" s="187" t="s">
        <v>233</v>
      </c>
      <c r="F53" s="187" t="s">
        <v>234</v>
      </c>
      <c r="G53" s="188" t="s">
        <v>141</v>
      </c>
      <c r="H53" s="189" t="s">
        <v>305</v>
      </c>
      <c r="L53" s="191"/>
      <c r="M53" s="191"/>
      <c r="N53" s="191"/>
      <c r="O53" s="191"/>
      <c r="P53" s="191"/>
    </row>
    <row r="54" spans="1:18" s="190" customFormat="1" x14ac:dyDescent="0.2">
      <c r="A54" s="239" t="s">
        <v>362</v>
      </c>
      <c r="B54" s="240"/>
      <c r="C54" s="90"/>
      <c r="D54" s="241" t="str">
        <f>INDEX(Boats[],MATCH(A54,Boat_Type,0),3)</f>
        <v>HOURLY</v>
      </c>
      <c r="E54" s="210">
        <v>0</v>
      </c>
      <c r="F54" s="250">
        <f>INDEX(Boats[],MATCH(A54,Boat_Type,0),2)</f>
        <v>1511</v>
      </c>
      <c r="G54" s="242">
        <f>E54*F54</f>
        <v>0</v>
      </c>
      <c r="H54" s="243"/>
      <c r="L54" s="191"/>
      <c r="M54" s="191"/>
      <c r="N54" s="191"/>
      <c r="O54" s="191"/>
      <c r="P54" s="191"/>
    </row>
    <row r="55" spans="1:18" s="190" customFormat="1" x14ac:dyDescent="0.2">
      <c r="A55" s="239" t="s">
        <v>360</v>
      </c>
      <c r="B55" s="245"/>
      <c r="C55" s="91"/>
      <c r="D55" s="241" t="str">
        <f>INDEX(Boats[],MATCH(A55,Boat_Type,0),3)</f>
        <v>HOURLY</v>
      </c>
      <c r="E55" s="251">
        <v>0</v>
      </c>
      <c r="F55" s="250">
        <f>INDEX(Boats[],MATCH(A55,Boat_Type,0),2)</f>
        <v>3429</v>
      </c>
      <c r="G55" s="242">
        <f>E55*F55</f>
        <v>0</v>
      </c>
      <c r="H55" s="252"/>
      <c r="L55" s="191"/>
      <c r="M55" s="191"/>
      <c r="N55" s="191"/>
      <c r="O55" s="191"/>
      <c r="P55" s="191"/>
    </row>
    <row r="56" spans="1:18" s="190" customFormat="1" ht="13.5" thickBot="1" x14ac:dyDescent="0.25">
      <c r="A56" s="245"/>
      <c r="B56" s="245"/>
      <c r="C56" s="253"/>
      <c r="D56" s="248"/>
      <c r="E56" s="248"/>
      <c r="G56" s="254"/>
      <c r="H56" s="255"/>
      <c r="L56" s="191"/>
      <c r="M56" s="191"/>
      <c r="N56" s="191"/>
      <c r="O56" s="191"/>
      <c r="P56" s="191"/>
    </row>
    <row r="57" spans="1:18" s="190" customFormat="1" ht="12" thickBot="1" x14ac:dyDescent="0.25">
      <c r="C57" s="221" t="s">
        <v>197</v>
      </c>
      <c r="D57" s="222"/>
      <c r="E57" s="222"/>
      <c r="F57" s="222"/>
      <c r="G57" s="234">
        <f>SUM(G54:G55)</f>
        <v>0</v>
      </c>
    </row>
    <row r="58" spans="1:18" s="190" customFormat="1" ht="12" thickBot="1" x14ac:dyDescent="0.25">
      <c r="G58" s="256"/>
    </row>
    <row r="59" spans="1:18" s="190" customFormat="1" ht="11.25" x14ac:dyDescent="0.2">
      <c r="A59" s="185" t="s">
        <v>198</v>
      </c>
      <c r="B59" s="187"/>
      <c r="C59" s="92" t="s">
        <v>304</v>
      </c>
      <c r="D59" s="187" t="s">
        <v>238</v>
      </c>
      <c r="E59" s="187" t="s">
        <v>233</v>
      </c>
      <c r="F59" s="187" t="s">
        <v>234</v>
      </c>
      <c r="G59" s="188" t="s">
        <v>141</v>
      </c>
      <c r="H59" s="189" t="s">
        <v>305</v>
      </c>
    </row>
    <row r="60" spans="1:18" s="190" customFormat="1" ht="11.25" x14ac:dyDescent="0.2">
      <c r="A60" s="239" t="s">
        <v>336</v>
      </c>
      <c r="B60" s="240"/>
      <c r="C60" s="90"/>
      <c r="D60" s="241" t="str">
        <f>INDEX(Cutters[],MATCH(A60,Cutter_Type,0),3)</f>
        <v>HOURLY</v>
      </c>
      <c r="E60" s="210">
        <v>0</v>
      </c>
      <c r="F60" s="250">
        <f>INDEX(Cutters[],MATCH(A60,Cutter_Type,0),2)</f>
        <v>32876</v>
      </c>
      <c r="G60" s="242">
        <f>E60*F60</f>
        <v>0</v>
      </c>
      <c r="H60" s="243"/>
    </row>
    <row r="61" spans="1:18" s="190" customFormat="1" ht="11.25" x14ac:dyDescent="0.2">
      <c r="A61" s="239" t="s">
        <v>347</v>
      </c>
      <c r="B61" s="240"/>
      <c r="C61" s="91"/>
      <c r="D61" s="241" t="str">
        <f>INDEX(Cutters[],MATCH(A61,Cutter_Type,0),3)</f>
        <v>HOURLY</v>
      </c>
      <c r="E61" s="210">
        <v>0</v>
      </c>
      <c r="F61" s="250">
        <f>INDEX(Cutters[],MATCH(A61,Cutter_Type,0),2)</f>
        <v>7787</v>
      </c>
      <c r="G61" s="242">
        <f>E61*F61</f>
        <v>0</v>
      </c>
      <c r="H61" s="252"/>
    </row>
    <row r="62" spans="1:18" s="190" customFormat="1" ht="12" thickBot="1" x14ac:dyDescent="0.25">
      <c r="A62" s="245"/>
      <c r="C62" s="253"/>
      <c r="G62" s="254"/>
      <c r="H62" s="245"/>
    </row>
    <row r="63" spans="1:18" s="190" customFormat="1" ht="12" thickBot="1" x14ac:dyDescent="0.25">
      <c r="C63" s="221" t="s">
        <v>199</v>
      </c>
      <c r="D63" s="222"/>
      <c r="E63" s="222"/>
      <c r="F63" s="222"/>
      <c r="G63" s="234">
        <f>SUM(G60:G61)</f>
        <v>0</v>
      </c>
    </row>
    <row r="64" spans="1:18" s="190" customFormat="1" ht="12" thickBot="1" x14ac:dyDescent="0.25">
      <c r="F64" s="320"/>
    </row>
    <row r="65" spans="1:9" s="190" customFormat="1" ht="11.25" x14ac:dyDescent="0.2">
      <c r="A65" s="185" t="s">
        <v>203</v>
      </c>
      <c r="B65" s="186"/>
      <c r="C65" s="186"/>
      <c r="D65" s="187" t="s">
        <v>238</v>
      </c>
      <c r="E65" s="187" t="s">
        <v>233</v>
      </c>
      <c r="F65" s="319" t="s">
        <v>234</v>
      </c>
      <c r="G65" s="193" t="s">
        <v>141</v>
      </c>
      <c r="H65" s="194"/>
      <c r="I65" s="192"/>
    </row>
    <row r="66" spans="1:9" s="190" customFormat="1" ht="11.25" x14ac:dyDescent="0.2">
      <c r="A66" s="239" t="s">
        <v>115</v>
      </c>
      <c r="B66" s="240"/>
      <c r="C66" s="240"/>
      <c r="D66" s="241" t="str">
        <f>INDEX(Equipment[],MATCH(A66,Equip_List,0),3)</f>
        <v>HOURLY</v>
      </c>
      <c r="E66" s="210">
        <v>0</v>
      </c>
      <c r="F66" s="250">
        <f>INDEX(Equipment[],MATCH(A66,Equip_List,0),2)</f>
        <v>15</v>
      </c>
      <c r="G66" s="231">
        <f>E66*F66</f>
        <v>0</v>
      </c>
      <c r="H66" s="217"/>
      <c r="I66" s="244"/>
    </row>
    <row r="67" spans="1:9" s="190" customFormat="1" ht="11.25" x14ac:dyDescent="0.2">
      <c r="A67" s="239" t="s">
        <v>105</v>
      </c>
      <c r="B67" s="240"/>
      <c r="C67" s="240"/>
      <c r="D67" s="241" t="str">
        <f>INDEX(Equipment[],MATCH(A67,Equip_List,0),3)</f>
        <v>HOURLY</v>
      </c>
      <c r="E67" s="210">
        <v>0</v>
      </c>
      <c r="F67" s="250">
        <f>INDEX(Equipment[],MATCH(A67,Equip_List,0),2)</f>
        <v>13</v>
      </c>
      <c r="G67" s="231">
        <f>E67*F67</f>
        <v>0</v>
      </c>
      <c r="H67" s="217"/>
      <c r="I67" s="244"/>
    </row>
    <row r="68" spans="1:9" s="190" customFormat="1" ht="11.25" x14ac:dyDescent="0.2">
      <c r="A68" s="239" t="s">
        <v>80</v>
      </c>
      <c r="B68" s="240"/>
      <c r="C68" s="245"/>
      <c r="D68" s="241" t="str">
        <f>INDEX(Equipment[],MATCH(A68,Equip_List,0),3)</f>
        <v>HOURLY</v>
      </c>
      <c r="E68" s="210">
        <v>0</v>
      </c>
      <c r="F68" s="250">
        <f>INDEX(Equipment[],MATCH(A68,Equip_List,0),2)</f>
        <v>296</v>
      </c>
      <c r="G68" s="231">
        <f>E68*F68</f>
        <v>0</v>
      </c>
      <c r="H68" s="217"/>
      <c r="I68" s="244"/>
    </row>
    <row r="69" spans="1:9" s="190" customFormat="1" ht="12" thickBot="1" x14ac:dyDescent="0.25">
      <c r="A69" s="245"/>
      <c r="C69" s="253"/>
      <c r="G69" s="254"/>
    </row>
    <row r="70" spans="1:9" s="190" customFormat="1" ht="12" thickBot="1" x14ac:dyDescent="0.25">
      <c r="C70" s="221" t="s">
        <v>204</v>
      </c>
      <c r="D70" s="222"/>
      <c r="E70" s="222"/>
      <c r="F70" s="222"/>
      <c r="G70" s="234">
        <f>SUM(G66:G68)</f>
        <v>0</v>
      </c>
      <c r="H70" s="249"/>
    </row>
    <row r="71" spans="1:9" s="190" customFormat="1" ht="12" thickBot="1" x14ac:dyDescent="0.25">
      <c r="C71" s="226"/>
      <c r="D71" s="226"/>
      <c r="E71" s="226"/>
      <c r="F71" s="249"/>
      <c r="G71" s="249"/>
    </row>
    <row r="72" spans="1:9" s="190" customFormat="1" ht="11.25" x14ac:dyDescent="0.2">
      <c r="A72" s="185" t="s">
        <v>205</v>
      </c>
      <c r="B72" s="186"/>
      <c r="C72" s="257" t="s">
        <v>206</v>
      </c>
      <c r="D72" s="258"/>
      <c r="E72" s="186"/>
      <c r="F72" s="187" t="s">
        <v>207</v>
      </c>
      <c r="G72" s="193" t="s">
        <v>208</v>
      </c>
    </row>
    <row r="73" spans="1:9" s="190" customFormat="1" ht="11.25" x14ac:dyDescent="0.2">
      <c r="A73" s="239" t="s">
        <v>209</v>
      </c>
      <c r="B73" s="259"/>
      <c r="C73" s="260"/>
      <c r="D73" s="261"/>
      <c r="E73" s="262"/>
      <c r="F73" s="430"/>
      <c r="G73" s="263"/>
    </row>
    <row r="74" spans="1:9" s="190" customFormat="1" ht="12" thickBot="1" x14ac:dyDescent="0.25">
      <c r="C74" s="248"/>
      <c r="G74" s="256"/>
    </row>
    <row r="75" spans="1:9" s="190" customFormat="1" ht="12" thickBot="1" x14ac:dyDescent="0.25">
      <c r="C75" s="221" t="s">
        <v>210</v>
      </c>
      <c r="D75" s="222"/>
      <c r="E75" s="222"/>
      <c r="F75" s="222"/>
      <c r="G75" s="234">
        <f>SUM(G73:G73)</f>
        <v>0</v>
      </c>
    </row>
    <row r="76" spans="1:9" s="190" customFormat="1" ht="12" thickBot="1" x14ac:dyDescent="0.25"/>
    <row r="77" spans="1:9" s="190" customFormat="1" ht="11.25" x14ac:dyDescent="0.2">
      <c r="A77" s="185" t="s">
        <v>213</v>
      </c>
      <c r="B77" s="186"/>
      <c r="C77" s="257" t="s">
        <v>214</v>
      </c>
      <c r="D77" s="258"/>
      <c r="E77" s="186"/>
      <c r="F77" s="186"/>
      <c r="G77" s="264" t="s">
        <v>215</v>
      </c>
    </row>
    <row r="78" spans="1:9" s="190" customFormat="1" ht="11.25" x14ac:dyDescent="0.2">
      <c r="A78" s="239"/>
      <c r="B78" s="240"/>
      <c r="C78" s="428"/>
      <c r="D78" s="429"/>
      <c r="E78" s="326"/>
      <c r="F78" s="259"/>
      <c r="G78" s="263"/>
    </row>
    <row r="79" spans="1:9" s="190" customFormat="1" ht="11.25" x14ac:dyDescent="0.2">
      <c r="A79" s="239"/>
      <c r="B79" s="240"/>
      <c r="C79" s="265"/>
      <c r="D79" s="261"/>
      <c r="E79" s="326"/>
      <c r="F79" s="259"/>
      <c r="G79" s="263"/>
    </row>
    <row r="80" spans="1:9" s="190" customFormat="1" ht="11.25" x14ac:dyDescent="0.2">
      <c r="A80" s="239"/>
      <c r="B80" s="240"/>
      <c r="C80" s="265"/>
      <c r="D80" s="261"/>
      <c r="E80" s="326"/>
      <c r="F80" s="259"/>
      <c r="G80" s="263"/>
    </row>
    <row r="81" spans="1:7" s="190" customFormat="1" ht="12" thickBot="1" x14ac:dyDescent="0.25">
      <c r="G81" s="256"/>
    </row>
    <row r="82" spans="1:7" s="190" customFormat="1" ht="12" thickBot="1" x14ac:dyDescent="0.25">
      <c r="C82" s="221" t="s">
        <v>216</v>
      </c>
      <c r="D82" s="222"/>
      <c r="E82" s="222"/>
      <c r="F82" s="222"/>
      <c r="G82" s="266">
        <f>SUM(G78:G80)</f>
        <v>0</v>
      </c>
    </row>
    <row r="83" spans="1:7" s="190" customFormat="1" ht="12" thickBot="1" x14ac:dyDescent="0.25">
      <c r="G83" s="244"/>
    </row>
    <row r="84" spans="1:7" s="190" customFormat="1" ht="11.25" x14ac:dyDescent="0.2">
      <c r="A84" s="185" t="s">
        <v>323</v>
      </c>
      <c r="B84" s="186"/>
      <c r="C84" s="257" t="s">
        <v>217</v>
      </c>
      <c r="D84" s="258"/>
      <c r="E84" s="257" t="s">
        <v>218</v>
      </c>
      <c r="F84" s="258"/>
      <c r="G84" s="193" t="s">
        <v>215</v>
      </c>
    </row>
    <row r="85" spans="1:7" s="190" customFormat="1" ht="11.25" x14ac:dyDescent="0.2">
      <c r="A85" s="239"/>
      <c r="B85" s="259"/>
      <c r="C85" s="426"/>
      <c r="D85" s="427"/>
      <c r="E85" s="267"/>
      <c r="F85" s="268"/>
      <c r="G85" s="263"/>
    </row>
    <row r="86" spans="1:7" s="190" customFormat="1" ht="11.25" x14ac:dyDescent="0.2">
      <c r="A86" s="239"/>
      <c r="B86" s="259"/>
      <c r="C86" s="265"/>
      <c r="D86" s="261"/>
      <c r="E86" s="267"/>
      <c r="F86" s="268"/>
      <c r="G86" s="263"/>
    </row>
    <row r="87" spans="1:7" s="190" customFormat="1" ht="11.25" x14ac:dyDescent="0.2">
      <c r="A87" s="239"/>
      <c r="B87" s="259"/>
      <c r="C87" s="265"/>
      <c r="D87" s="261"/>
      <c r="E87" s="267"/>
      <c r="F87" s="268"/>
      <c r="G87" s="263"/>
    </row>
    <row r="88" spans="1:7" s="190" customFormat="1" ht="12" thickBot="1" x14ac:dyDescent="0.25">
      <c r="G88" s="256"/>
    </row>
    <row r="89" spans="1:7" s="190" customFormat="1" ht="12" thickBot="1" x14ac:dyDescent="0.25">
      <c r="C89" s="221" t="s">
        <v>219</v>
      </c>
      <c r="D89" s="222"/>
      <c r="E89" s="222"/>
      <c r="F89" s="222"/>
      <c r="G89" s="234">
        <f>SUM(G85:G87)</f>
        <v>0</v>
      </c>
    </row>
    <row r="90" spans="1:7" s="190" customFormat="1" ht="12" thickBot="1" x14ac:dyDescent="0.25">
      <c r="B90" s="305"/>
      <c r="C90" s="226"/>
      <c r="D90" s="226"/>
      <c r="E90" s="322"/>
      <c r="F90" s="226"/>
      <c r="G90" s="249"/>
    </row>
    <row r="91" spans="1:7" s="190" customFormat="1" ht="11.25" x14ac:dyDescent="0.2">
      <c r="A91" s="424" t="s">
        <v>321</v>
      </c>
      <c r="B91" s="186"/>
      <c r="C91" s="257" t="s">
        <v>214</v>
      </c>
      <c r="D91" s="258"/>
      <c r="E91" s="321"/>
      <c r="F91" s="186"/>
      <c r="G91" s="264" t="s">
        <v>215</v>
      </c>
    </row>
    <row r="92" spans="1:7" s="190" customFormat="1" ht="11.25" x14ac:dyDescent="0.2">
      <c r="A92" s="308"/>
      <c r="B92" s="304"/>
      <c r="C92" s="428"/>
      <c r="D92" s="429"/>
      <c r="E92" s="323"/>
      <c r="F92" s="259"/>
      <c r="G92" s="263"/>
    </row>
    <row r="93" spans="1:7" s="190" customFormat="1" ht="11.25" x14ac:dyDescent="0.2">
      <c r="A93" s="307"/>
      <c r="B93" s="240"/>
      <c r="C93" s="428"/>
      <c r="D93" s="429"/>
      <c r="E93" s="323"/>
      <c r="F93" s="259"/>
      <c r="G93" s="263"/>
    </row>
    <row r="94" spans="1:7" s="190" customFormat="1" ht="11.25" x14ac:dyDescent="0.2">
      <c r="A94" s="306"/>
      <c r="B94" s="240"/>
      <c r="C94" s="428"/>
      <c r="D94" s="429"/>
      <c r="E94" s="323"/>
      <c r="F94" s="259"/>
      <c r="G94" s="263"/>
    </row>
    <row r="95" spans="1:7" s="190" customFormat="1" ht="12" thickBot="1" x14ac:dyDescent="0.25">
      <c r="A95" s="194"/>
      <c r="G95" s="256"/>
    </row>
    <row r="96" spans="1:7" s="190" customFormat="1" ht="12" thickBot="1" x14ac:dyDescent="0.25">
      <c r="A96" s="194"/>
      <c r="C96" s="221" t="s">
        <v>220</v>
      </c>
      <c r="D96" s="222"/>
      <c r="E96" s="222"/>
      <c r="F96" s="222"/>
      <c r="G96" s="266">
        <f>SUM(G92:G94)</f>
        <v>0</v>
      </c>
    </row>
    <row r="97" spans="1:17" s="190" customFormat="1" ht="12" thickBot="1" x14ac:dyDescent="0.25">
      <c r="A97" s="194"/>
      <c r="C97" s="226"/>
      <c r="D97" s="226"/>
      <c r="E97" s="226"/>
      <c r="F97" s="226"/>
      <c r="G97" s="270"/>
    </row>
    <row r="98" spans="1:17" s="190" customFormat="1" ht="11.25" x14ac:dyDescent="0.2">
      <c r="A98" s="425" t="s">
        <v>322</v>
      </c>
      <c r="B98" s="186"/>
      <c r="C98" s="257" t="s">
        <v>214</v>
      </c>
      <c r="D98" s="258"/>
      <c r="E98" s="269"/>
      <c r="F98" s="269"/>
      <c r="G98" s="264" t="s">
        <v>215</v>
      </c>
    </row>
    <row r="99" spans="1:17" s="190" customFormat="1" ht="11.25" x14ac:dyDescent="0.2">
      <c r="A99" s="239"/>
      <c r="B99" s="240"/>
      <c r="C99" s="428"/>
      <c r="D99" s="429"/>
      <c r="E99" s="326"/>
      <c r="F99" s="259"/>
      <c r="G99" s="263"/>
    </row>
    <row r="100" spans="1:17" s="190" customFormat="1" ht="11.25" x14ac:dyDescent="0.2">
      <c r="A100" s="239"/>
      <c r="B100" s="240"/>
      <c r="C100" s="428"/>
      <c r="D100" s="429"/>
      <c r="E100" s="326"/>
      <c r="F100" s="259"/>
      <c r="G100" s="263"/>
    </row>
    <row r="101" spans="1:17" s="190" customFormat="1" ht="11.25" x14ac:dyDescent="0.2">
      <c r="A101" s="239"/>
      <c r="B101" s="245"/>
      <c r="C101" s="428"/>
      <c r="D101" s="429"/>
      <c r="E101" s="326"/>
      <c r="F101" s="327"/>
      <c r="G101" s="271"/>
    </row>
    <row r="102" spans="1:17" s="190" customFormat="1" ht="12" thickBot="1" x14ac:dyDescent="0.25">
      <c r="B102" s="245"/>
      <c r="F102" s="248"/>
      <c r="G102" s="272"/>
    </row>
    <row r="103" spans="1:17" s="190" customFormat="1" ht="12" thickBot="1" x14ac:dyDescent="0.25">
      <c r="C103" s="221" t="s">
        <v>221</v>
      </c>
      <c r="D103" s="222"/>
      <c r="E103" s="222"/>
      <c r="F103" s="222"/>
      <c r="G103" s="266">
        <f>SUM(G99:G101)</f>
        <v>0</v>
      </c>
    </row>
    <row r="104" spans="1:17" s="190" customFormat="1" ht="12" thickBot="1" x14ac:dyDescent="0.25">
      <c r="G104" s="244"/>
    </row>
    <row r="105" spans="1:17" s="190" customFormat="1" ht="11.25" x14ac:dyDescent="0.2">
      <c r="A105" s="185" t="s">
        <v>222</v>
      </c>
      <c r="B105" s="273"/>
      <c r="C105" s="257" t="s">
        <v>214</v>
      </c>
      <c r="D105" s="258"/>
      <c r="E105" s="269"/>
      <c r="F105" s="269"/>
      <c r="G105" s="264" t="s">
        <v>215</v>
      </c>
    </row>
    <row r="106" spans="1:17" s="190" customFormat="1" ht="11.25" x14ac:dyDescent="0.2">
      <c r="A106" s="239"/>
      <c r="B106" s="240"/>
      <c r="C106" s="428"/>
      <c r="D106" s="429"/>
      <c r="E106" s="326"/>
      <c r="F106" s="259"/>
      <c r="G106" s="263"/>
    </row>
    <row r="107" spans="1:17" s="190" customFormat="1" ht="11.25" x14ac:dyDescent="0.2">
      <c r="A107" s="239"/>
      <c r="B107" s="240"/>
      <c r="C107" s="428"/>
      <c r="D107" s="429"/>
      <c r="E107" s="326"/>
      <c r="F107" s="259"/>
      <c r="G107" s="263"/>
    </row>
    <row r="108" spans="1:17" s="190" customFormat="1" ht="11.25" x14ac:dyDescent="0.2">
      <c r="A108" s="239"/>
      <c r="B108" s="240"/>
      <c r="C108" s="428"/>
      <c r="D108" s="429"/>
      <c r="E108" s="326"/>
      <c r="F108" s="259"/>
      <c r="G108" s="271"/>
    </row>
    <row r="109" spans="1:17" s="190" customFormat="1" ht="12" thickBot="1" x14ac:dyDescent="0.25">
      <c r="C109" s="226"/>
      <c r="D109" s="226"/>
      <c r="E109" s="226"/>
      <c r="F109" s="226"/>
      <c r="G109" s="275"/>
    </row>
    <row r="110" spans="1:17" s="190" customFormat="1" ht="13.5" thickBot="1" x14ac:dyDescent="0.25">
      <c r="C110" s="221" t="s">
        <v>223</v>
      </c>
      <c r="D110" s="222"/>
      <c r="E110" s="222"/>
      <c r="F110" s="222"/>
      <c r="G110" s="266">
        <f>SUM(G106:G108)</f>
        <v>0</v>
      </c>
      <c r="K110" s="198"/>
      <c r="L110" s="198"/>
      <c r="M110" s="198"/>
      <c r="N110" s="198"/>
      <c r="O110" s="198"/>
      <c r="P110" s="198"/>
      <c r="Q110" s="198"/>
    </row>
    <row r="111" spans="1:17" s="198" customFormat="1" ht="13.5" thickBot="1" x14ac:dyDescent="0.25">
      <c r="B111" s="276"/>
      <c r="E111" s="277"/>
      <c r="G111" s="277"/>
      <c r="K111" s="190"/>
      <c r="L111" s="190"/>
      <c r="M111" s="190"/>
      <c r="N111" s="190"/>
      <c r="O111" s="190"/>
      <c r="P111" s="190"/>
      <c r="Q111" s="190"/>
    </row>
    <row r="112" spans="1:17" s="190" customFormat="1" ht="11.25" x14ac:dyDescent="0.2">
      <c r="A112" s="185" t="s">
        <v>224</v>
      </c>
      <c r="B112" s="186"/>
      <c r="C112" s="257" t="s">
        <v>214</v>
      </c>
      <c r="D112" s="258"/>
      <c r="E112" s="269"/>
      <c r="F112" s="269"/>
      <c r="G112" s="264" t="s">
        <v>215</v>
      </c>
    </row>
    <row r="113" spans="1:17" s="190" customFormat="1" ht="11.25" x14ac:dyDescent="0.2">
      <c r="A113" s="239"/>
      <c r="B113" s="240"/>
      <c r="C113" s="428"/>
      <c r="D113" s="429"/>
      <c r="E113" s="326"/>
      <c r="F113" s="259"/>
      <c r="G113" s="263"/>
    </row>
    <row r="114" spans="1:17" s="190" customFormat="1" ht="11.25" x14ac:dyDescent="0.2">
      <c r="A114" s="239"/>
      <c r="B114" s="240"/>
      <c r="C114" s="428"/>
      <c r="D114" s="429"/>
      <c r="E114" s="326"/>
      <c r="F114" s="259"/>
      <c r="G114" s="263"/>
    </row>
    <row r="115" spans="1:17" s="190" customFormat="1" x14ac:dyDescent="0.2">
      <c r="A115" s="239"/>
      <c r="B115" s="240"/>
      <c r="C115" s="428"/>
      <c r="D115" s="429"/>
      <c r="E115" s="326"/>
      <c r="F115" s="259"/>
      <c r="G115" s="263"/>
      <c r="I115"/>
      <c r="J115"/>
      <c r="K115"/>
    </row>
    <row r="116" spans="1:17" s="190" customFormat="1" ht="13.5" thickBot="1" x14ac:dyDescent="0.25">
      <c r="D116" s="248"/>
      <c r="G116" s="256"/>
      <c r="I116"/>
      <c r="J116"/>
      <c r="K116"/>
    </row>
    <row r="117" spans="1:17" s="190" customFormat="1" ht="13.5" thickBot="1" x14ac:dyDescent="0.25">
      <c r="C117" s="221" t="s">
        <v>225</v>
      </c>
      <c r="D117" s="222"/>
      <c r="E117" s="222"/>
      <c r="F117" s="222"/>
      <c r="G117" s="266">
        <f>SUM(G113:G115)</f>
        <v>0</v>
      </c>
      <c r="I117"/>
      <c r="J117"/>
      <c r="K117"/>
    </row>
    <row r="118" spans="1:17" s="190" customFormat="1" ht="13.5" thickBot="1" x14ac:dyDescent="0.25">
      <c r="G118" s="244"/>
      <c r="I118"/>
      <c r="J118"/>
      <c r="K118"/>
    </row>
    <row r="119" spans="1:17" s="190" customFormat="1" x14ac:dyDescent="0.2">
      <c r="A119" s="185" t="s">
        <v>226</v>
      </c>
      <c r="B119" s="186"/>
      <c r="C119" s="257" t="s">
        <v>227</v>
      </c>
      <c r="D119" s="257"/>
      <c r="E119" s="328"/>
      <c r="F119" s="274"/>
      <c r="G119" s="264" t="s">
        <v>215</v>
      </c>
      <c r="I119"/>
      <c r="J119"/>
      <c r="K119"/>
    </row>
    <row r="120" spans="1:17" s="190" customFormat="1" x14ac:dyDescent="0.2">
      <c r="A120" s="239"/>
      <c r="B120" s="240"/>
      <c r="C120" s="428"/>
      <c r="D120" s="429"/>
      <c r="E120" s="325"/>
      <c r="F120" s="324"/>
      <c r="G120" s="263"/>
      <c r="I120"/>
      <c r="J120"/>
      <c r="K120"/>
    </row>
    <row r="121" spans="1:17" s="190" customFormat="1" x14ac:dyDescent="0.2">
      <c r="A121" s="239"/>
      <c r="B121" s="240"/>
      <c r="C121" s="428"/>
      <c r="D121" s="429"/>
      <c r="E121" s="325"/>
      <c r="F121" s="324"/>
      <c r="G121" s="263"/>
      <c r="I121"/>
      <c r="J121"/>
      <c r="K121"/>
    </row>
    <row r="122" spans="1:17" s="190" customFormat="1" ht="11.25" x14ac:dyDescent="0.2">
      <c r="A122" s="239"/>
      <c r="B122" s="240"/>
      <c r="C122" s="428"/>
      <c r="D122" s="429"/>
      <c r="E122" s="325"/>
      <c r="F122" s="324"/>
      <c r="G122" s="271"/>
    </row>
    <row r="123" spans="1:17" s="190" customFormat="1" ht="13.5" thickBot="1" x14ac:dyDescent="0.25">
      <c r="G123" s="272"/>
      <c r="K123" s="198"/>
      <c r="L123" s="198"/>
      <c r="M123" s="198"/>
      <c r="N123" s="198"/>
      <c r="O123" s="198"/>
      <c r="P123" s="198"/>
      <c r="Q123" s="198"/>
    </row>
    <row r="124" spans="1:17" s="198" customFormat="1" ht="13.5" thickBot="1" x14ac:dyDescent="0.25">
      <c r="A124" s="190"/>
      <c r="B124" s="190"/>
      <c r="C124" s="221" t="s">
        <v>228</v>
      </c>
      <c r="D124" s="222"/>
      <c r="E124" s="222"/>
      <c r="F124" s="222"/>
      <c r="G124" s="266">
        <f>SUM(G120:G122)</f>
        <v>0</v>
      </c>
      <c r="H124" s="278" t="s">
        <v>298</v>
      </c>
      <c r="I124" s="279"/>
    </row>
    <row r="125" spans="1:17" s="198" customFormat="1" ht="13.5" thickBot="1" x14ac:dyDescent="0.25">
      <c r="A125" s="276"/>
      <c r="B125" s="276"/>
      <c r="C125" s="277"/>
      <c r="H125" s="285">
        <f ca="1">NOW()</f>
        <v>45048.44266724537</v>
      </c>
      <c r="I125" s="279"/>
    </row>
    <row r="126" spans="1:17" s="198" customFormat="1" ht="13.5" customHeight="1" thickBot="1" x14ac:dyDescent="0.25">
      <c r="A126" s="276"/>
      <c r="B126" s="280" t="s">
        <v>229</v>
      </c>
      <c r="C126" s="281"/>
      <c r="D126" s="282"/>
      <c r="E126" s="283"/>
      <c r="F126" s="283"/>
      <c r="G126" s="284">
        <f>I38+G57+G63+G51+G70+G75+G45+G82+G89+G96+G103+G110+G117+G124</f>
        <v>0</v>
      </c>
      <c r="H126" s="197"/>
      <c r="K126" s="286"/>
      <c r="L126" s="286"/>
      <c r="M126" s="286"/>
      <c r="N126" s="286"/>
      <c r="O126" s="286"/>
      <c r="P126" s="286"/>
      <c r="Q126" s="286"/>
    </row>
    <row r="127" spans="1:17" s="286" customFormat="1" ht="23.25" x14ac:dyDescent="0.2">
      <c r="A127" s="198"/>
      <c r="B127" s="276"/>
      <c r="C127" s="198"/>
      <c r="D127" s="198"/>
      <c r="E127" s="277"/>
      <c r="F127" s="198"/>
      <c r="G127" s="277"/>
      <c r="H127" s="290"/>
      <c r="I127" s="289"/>
      <c r="K127" s="198"/>
      <c r="L127" s="198"/>
      <c r="M127" s="198"/>
      <c r="N127" s="198"/>
      <c r="O127" s="198"/>
      <c r="P127" s="198"/>
      <c r="Q127" s="198"/>
    </row>
    <row r="128" spans="1:17" s="198" customFormat="1" ht="12" customHeight="1" x14ac:dyDescent="0.2">
      <c r="A128" s="287" t="s">
        <v>230</v>
      </c>
      <c r="B128" s="287"/>
      <c r="C128" s="288"/>
      <c r="D128" s="289"/>
      <c r="E128" s="288"/>
      <c r="F128" s="289"/>
      <c r="G128" s="288"/>
      <c r="H128" s="197"/>
    </row>
    <row r="129" spans="1:12" x14ac:dyDescent="0.2">
      <c r="A129"/>
      <c r="B129"/>
      <c r="C129"/>
      <c r="D129"/>
      <c r="E129"/>
      <c r="F129"/>
      <c r="G129"/>
      <c r="H129"/>
      <c r="I129"/>
      <c r="J129"/>
      <c r="K129"/>
      <c r="L129"/>
    </row>
    <row r="130" spans="1:12" x14ac:dyDescent="0.2">
      <c r="A130"/>
      <c r="B130"/>
      <c r="C130"/>
      <c r="D130"/>
      <c r="E130"/>
      <c r="F130"/>
      <c r="G130"/>
      <c r="H130"/>
      <c r="I130"/>
      <c r="J130"/>
      <c r="K130"/>
      <c r="L130"/>
    </row>
    <row r="131" spans="1:12" s="35" customFormat="1" ht="23.25" x14ac:dyDescent="0.35">
      <c r="A131"/>
      <c r="B131"/>
      <c r="C131"/>
      <c r="D131"/>
      <c r="E131"/>
      <c r="F131"/>
      <c r="G131"/>
      <c r="H131"/>
      <c r="I131"/>
      <c r="J131"/>
      <c r="K131"/>
      <c r="L131"/>
    </row>
    <row r="132" spans="1:12" x14ac:dyDescent="0.2">
      <c r="A132"/>
      <c r="B132"/>
      <c r="C132"/>
      <c r="D132"/>
      <c r="E132"/>
      <c r="F132"/>
      <c r="G132"/>
      <c r="H132"/>
      <c r="I132"/>
      <c r="J132"/>
      <c r="K132"/>
      <c r="L132"/>
    </row>
    <row r="133" spans="1:12" x14ac:dyDescent="0.2">
      <c r="A133"/>
      <c r="B133"/>
      <c r="C133"/>
      <c r="D133"/>
      <c r="E133"/>
      <c r="F133"/>
      <c r="G133"/>
      <c r="H133"/>
      <c r="I133"/>
      <c r="J133"/>
      <c r="K133"/>
      <c r="L133"/>
    </row>
    <row r="134" spans="1:12" x14ac:dyDescent="0.2">
      <c r="A134"/>
      <c r="B134"/>
      <c r="C134"/>
      <c r="D134"/>
      <c r="E134"/>
      <c r="F134"/>
      <c r="G134"/>
      <c r="H134"/>
      <c r="I134"/>
      <c r="J134"/>
      <c r="K134"/>
      <c r="L134"/>
    </row>
    <row r="135" spans="1:12" x14ac:dyDescent="0.2">
      <c r="A135"/>
      <c r="B135"/>
      <c r="C135"/>
      <c r="D135"/>
      <c r="E135"/>
      <c r="F135"/>
      <c r="G135"/>
      <c r="H135"/>
      <c r="I135"/>
      <c r="J135"/>
      <c r="K135"/>
      <c r="L135"/>
    </row>
    <row r="136" spans="1:12" x14ac:dyDescent="0.2">
      <c r="A136"/>
      <c r="B136"/>
      <c r="C136"/>
      <c r="D136"/>
      <c r="E136"/>
      <c r="F136"/>
      <c r="G136"/>
      <c r="H136"/>
      <c r="I136"/>
      <c r="J136"/>
      <c r="K136"/>
      <c r="L136"/>
    </row>
    <row r="137" spans="1:12" x14ac:dyDescent="0.2">
      <c r="A137"/>
      <c r="B137"/>
      <c r="C137"/>
      <c r="D137"/>
      <c r="E137"/>
      <c r="F137"/>
      <c r="G137"/>
      <c r="H137"/>
      <c r="I137"/>
      <c r="J137"/>
      <c r="K137"/>
      <c r="L137"/>
    </row>
    <row r="138" spans="1:12" x14ac:dyDescent="0.2">
      <c r="A138"/>
      <c r="B138"/>
      <c r="C138"/>
      <c r="D138"/>
      <c r="E138"/>
      <c r="F138"/>
      <c r="G138"/>
      <c r="H138"/>
      <c r="I138"/>
      <c r="J138"/>
      <c r="K138"/>
      <c r="L138"/>
    </row>
    <row r="139" spans="1:12" x14ac:dyDescent="0.2">
      <c r="A139"/>
      <c r="B139"/>
      <c r="C139"/>
      <c r="D139"/>
      <c r="E139"/>
      <c r="F139"/>
      <c r="G139"/>
      <c r="H139"/>
      <c r="I139"/>
      <c r="J139"/>
      <c r="K139"/>
      <c r="L139"/>
    </row>
    <row r="140" spans="1:12" x14ac:dyDescent="0.2">
      <c r="A140"/>
      <c r="B140"/>
      <c r="C140"/>
      <c r="D140"/>
      <c r="E140"/>
      <c r="F140"/>
      <c r="G140"/>
      <c r="H140"/>
      <c r="I140"/>
      <c r="J140"/>
      <c r="K140"/>
      <c r="L140"/>
    </row>
    <row r="141" spans="1:12" x14ac:dyDescent="0.2">
      <c r="A141"/>
      <c r="B141"/>
      <c r="C141"/>
      <c r="D141"/>
      <c r="E141"/>
      <c r="F141"/>
      <c r="G141"/>
      <c r="H141"/>
      <c r="I141"/>
      <c r="J141"/>
      <c r="K141"/>
      <c r="L141"/>
    </row>
    <row r="142" spans="1:12" x14ac:dyDescent="0.2">
      <c r="A142"/>
      <c r="B142"/>
      <c r="C142"/>
      <c r="D142"/>
      <c r="E142"/>
      <c r="F142"/>
      <c r="G142"/>
      <c r="H142"/>
      <c r="I142"/>
      <c r="J142"/>
      <c r="K142"/>
      <c r="L142"/>
    </row>
    <row r="143" spans="1:12" x14ac:dyDescent="0.2">
      <c r="A143"/>
      <c r="B143"/>
      <c r="C143"/>
      <c r="D143"/>
      <c r="E143"/>
      <c r="F143"/>
      <c r="G143"/>
      <c r="H143"/>
      <c r="I143"/>
      <c r="J143"/>
      <c r="K143"/>
      <c r="L143"/>
    </row>
    <row r="144" spans="1:12" x14ac:dyDescent="0.2">
      <c r="A144"/>
      <c r="B144"/>
      <c r="C144"/>
      <c r="D144"/>
      <c r="E144"/>
      <c r="F144"/>
      <c r="G144"/>
      <c r="H144"/>
      <c r="I144"/>
      <c r="J144"/>
      <c r="K144"/>
      <c r="L144"/>
    </row>
    <row r="145" spans="1:12" x14ac:dyDescent="0.2">
      <c r="A145"/>
      <c r="B145"/>
      <c r="C145"/>
      <c r="D145"/>
      <c r="E145"/>
      <c r="F145"/>
      <c r="G145"/>
      <c r="H145"/>
      <c r="I145"/>
      <c r="J145"/>
      <c r="K145"/>
      <c r="L145"/>
    </row>
    <row r="146" spans="1:12" x14ac:dyDescent="0.2">
      <c r="A146"/>
      <c r="B146"/>
      <c r="C146"/>
      <c r="D146"/>
      <c r="E146"/>
      <c r="F146"/>
      <c r="G146"/>
      <c r="H146"/>
      <c r="I146"/>
      <c r="J146"/>
      <c r="K146"/>
      <c r="L146"/>
    </row>
    <row r="147" spans="1:12" x14ac:dyDescent="0.2">
      <c r="A147"/>
      <c r="B147"/>
      <c r="C147"/>
      <c r="D147"/>
      <c r="E147"/>
      <c r="F147"/>
      <c r="G147"/>
      <c r="H147"/>
      <c r="I147"/>
      <c r="J147"/>
      <c r="K147"/>
      <c r="L147"/>
    </row>
    <row r="148" spans="1:12" x14ac:dyDescent="0.2">
      <c r="A148"/>
      <c r="B148"/>
      <c r="C148"/>
      <c r="D148"/>
      <c r="E148"/>
      <c r="F148"/>
      <c r="G148"/>
      <c r="H148"/>
      <c r="I148"/>
      <c r="J148"/>
      <c r="K148"/>
      <c r="L148"/>
    </row>
    <row r="149" spans="1:12" x14ac:dyDescent="0.2">
      <c r="A149"/>
      <c r="B149"/>
      <c r="C149"/>
      <c r="D149"/>
      <c r="E149"/>
      <c r="F149"/>
      <c r="G149"/>
      <c r="H149"/>
      <c r="I149"/>
      <c r="J149"/>
      <c r="K149"/>
      <c r="L149"/>
    </row>
    <row r="150" spans="1:12" x14ac:dyDescent="0.2">
      <c r="A150"/>
      <c r="B150"/>
      <c r="C150"/>
      <c r="D150"/>
      <c r="E150"/>
      <c r="F150"/>
      <c r="G150"/>
      <c r="H150"/>
      <c r="I150"/>
      <c r="J150"/>
      <c r="K150"/>
      <c r="L150"/>
    </row>
    <row r="151" spans="1:12" x14ac:dyDescent="0.2">
      <c r="A151"/>
      <c r="B151"/>
      <c r="C151"/>
      <c r="D151"/>
      <c r="E151"/>
      <c r="F151"/>
      <c r="G151"/>
      <c r="H151"/>
      <c r="I151"/>
      <c r="J151"/>
      <c r="K151"/>
      <c r="L151"/>
    </row>
    <row r="152" spans="1:12" x14ac:dyDescent="0.2">
      <c r="A152"/>
      <c r="B152"/>
      <c r="C152"/>
      <c r="D152"/>
      <c r="E152"/>
      <c r="F152"/>
      <c r="G152"/>
      <c r="H152"/>
      <c r="I152"/>
      <c r="J152"/>
      <c r="K152"/>
      <c r="L152"/>
    </row>
    <row r="153" spans="1:12" x14ac:dyDescent="0.2">
      <c r="A153"/>
      <c r="B153"/>
      <c r="C153"/>
      <c r="D153"/>
      <c r="E153"/>
      <c r="F153"/>
      <c r="G153"/>
      <c r="H153"/>
      <c r="I153"/>
      <c r="J153"/>
      <c r="K153"/>
      <c r="L153"/>
    </row>
    <row r="154" spans="1:12" x14ac:dyDescent="0.2">
      <c r="A154"/>
      <c r="B154"/>
      <c r="C154"/>
      <c r="D154"/>
      <c r="E154"/>
      <c r="F154"/>
      <c r="G154"/>
      <c r="H154"/>
      <c r="I154"/>
      <c r="J154"/>
      <c r="K154"/>
      <c r="L154"/>
    </row>
    <row r="155" spans="1:12" x14ac:dyDescent="0.2">
      <c r="A155"/>
      <c r="B155"/>
      <c r="C155"/>
      <c r="D155"/>
      <c r="E155"/>
      <c r="F155"/>
      <c r="G155"/>
      <c r="H155"/>
      <c r="I155"/>
      <c r="J155"/>
      <c r="K155"/>
      <c r="L155"/>
    </row>
    <row r="156" spans="1:12" x14ac:dyDescent="0.2">
      <c r="A156"/>
      <c r="B156"/>
      <c r="C156"/>
      <c r="D156"/>
      <c r="E156"/>
      <c r="F156"/>
      <c r="G156"/>
      <c r="H156"/>
      <c r="I156"/>
      <c r="J156"/>
      <c r="K156"/>
      <c r="L156"/>
    </row>
    <row r="157" spans="1:12" x14ac:dyDescent="0.2">
      <c r="A157"/>
      <c r="B157"/>
      <c r="C157"/>
      <c r="D157"/>
      <c r="E157"/>
      <c r="F157"/>
      <c r="G157"/>
      <c r="H157"/>
      <c r="I157"/>
      <c r="J157"/>
      <c r="K157"/>
      <c r="L157"/>
    </row>
    <row r="158" spans="1:12" x14ac:dyDescent="0.2">
      <c r="A158"/>
      <c r="B158"/>
      <c r="C158"/>
      <c r="D158"/>
      <c r="E158"/>
      <c r="F158"/>
      <c r="G158"/>
      <c r="H158"/>
      <c r="I158"/>
      <c r="J158"/>
      <c r="K158"/>
      <c r="L158"/>
    </row>
    <row r="159" spans="1:12" x14ac:dyDescent="0.2">
      <c r="A159"/>
      <c r="B159"/>
      <c r="C159"/>
      <c r="D159"/>
      <c r="E159"/>
      <c r="F159"/>
      <c r="G159"/>
      <c r="H159"/>
      <c r="I159"/>
      <c r="J159"/>
      <c r="K159"/>
      <c r="L159"/>
    </row>
    <row r="160" spans="1:12" x14ac:dyDescent="0.2">
      <c r="A160"/>
      <c r="B160"/>
      <c r="C160"/>
      <c r="D160"/>
      <c r="E160"/>
      <c r="F160"/>
      <c r="G160"/>
      <c r="H160"/>
      <c r="I160"/>
      <c r="J160"/>
      <c r="K160"/>
      <c r="L160"/>
    </row>
    <row r="161" spans="1:12" x14ac:dyDescent="0.2">
      <c r="A161"/>
      <c r="B161"/>
      <c r="C161"/>
      <c r="D161"/>
      <c r="E161"/>
      <c r="F161"/>
      <c r="G161"/>
      <c r="H161"/>
      <c r="I161"/>
      <c r="J161"/>
      <c r="K161"/>
      <c r="L161"/>
    </row>
    <row r="162" spans="1:12" x14ac:dyDescent="0.2">
      <c r="A162"/>
      <c r="B162"/>
      <c r="C162"/>
      <c r="D162"/>
      <c r="E162"/>
      <c r="F162"/>
      <c r="G162"/>
      <c r="H162"/>
      <c r="I162"/>
      <c r="J162"/>
      <c r="K162"/>
      <c r="L162"/>
    </row>
    <row r="163" spans="1:12" x14ac:dyDescent="0.2">
      <c r="A163"/>
      <c r="B163"/>
      <c r="C163"/>
      <c r="D163"/>
      <c r="E163"/>
      <c r="F163"/>
      <c r="G163"/>
      <c r="H163"/>
      <c r="I163"/>
      <c r="J163"/>
      <c r="K163"/>
      <c r="L163"/>
    </row>
    <row r="164" spans="1:12" x14ac:dyDescent="0.2">
      <c r="A164"/>
      <c r="B164"/>
      <c r="C164"/>
      <c r="D164"/>
      <c r="E164"/>
      <c r="F164"/>
      <c r="G164"/>
      <c r="H164"/>
      <c r="I164"/>
      <c r="J164"/>
      <c r="K164"/>
      <c r="L164"/>
    </row>
    <row r="165" spans="1:12" x14ac:dyDescent="0.2">
      <c r="A165"/>
      <c r="B165"/>
      <c r="C165"/>
      <c r="D165"/>
      <c r="E165"/>
      <c r="F165"/>
      <c r="G165"/>
      <c r="H165"/>
      <c r="I165"/>
      <c r="J165"/>
      <c r="K165"/>
      <c r="L165"/>
    </row>
    <row r="166" spans="1:12" x14ac:dyDescent="0.2">
      <c r="A166"/>
      <c r="B166"/>
      <c r="C166"/>
      <c r="D166"/>
      <c r="E166"/>
      <c r="F166"/>
      <c r="G166"/>
      <c r="H166"/>
      <c r="I166"/>
      <c r="J166"/>
      <c r="K166"/>
      <c r="L166"/>
    </row>
    <row r="167" spans="1:12" x14ac:dyDescent="0.2">
      <c r="A167"/>
      <c r="B167"/>
      <c r="C167"/>
      <c r="D167"/>
      <c r="E167"/>
      <c r="F167"/>
      <c r="G167"/>
      <c r="H167"/>
      <c r="I167"/>
      <c r="J167"/>
      <c r="K167"/>
      <c r="L167"/>
    </row>
    <row r="168" spans="1:12" x14ac:dyDescent="0.2">
      <c r="A168"/>
      <c r="B168"/>
      <c r="C168"/>
      <c r="D168"/>
      <c r="E168"/>
      <c r="F168"/>
      <c r="G168"/>
      <c r="H168"/>
      <c r="I168"/>
      <c r="J168"/>
      <c r="K168"/>
      <c r="L168"/>
    </row>
    <row r="169" spans="1:12" x14ac:dyDescent="0.2">
      <c r="A169"/>
      <c r="B169"/>
      <c r="C169"/>
      <c r="D169"/>
      <c r="E169"/>
      <c r="F169"/>
      <c r="G169"/>
      <c r="H169"/>
      <c r="I169"/>
      <c r="J169"/>
      <c r="K169"/>
      <c r="L169"/>
    </row>
    <row r="170" spans="1:12" x14ac:dyDescent="0.2">
      <c r="A170"/>
      <c r="B170"/>
      <c r="C170"/>
      <c r="D170"/>
      <c r="E170"/>
      <c r="F170"/>
      <c r="G170"/>
      <c r="H170"/>
      <c r="I170"/>
      <c r="J170"/>
      <c r="K170"/>
      <c r="L170"/>
    </row>
    <row r="171" spans="1:12" x14ac:dyDescent="0.2">
      <c r="A171"/>
      <c r="B171"/>
      <c r="C171"/>
      <c r="D171"/>
      <c r="E171"/>
      <c r="F171"/>
      <c r="G171"/>
      <c r="H171"/>
      <c r="I171"/>
      <c r="J171"/>
      <c r="K171"/>
      <c r="L171"/>
    </row>
    <row r="172" spans="1:12" x14ac:dyDescent="0.2">
      <c r="A172"/>
      <c r="B172"/>
      <c r="C172"/>
      <c r="D172"/>
      <c r="E172"/>
      <c r="F172"/>
      <c r="G172"/>
      <c r="H172"/>
      <c r="I172"/>
      <c r="J172"/>
      <c r="K172"/>
      <c r="L172"/>
    </row>
    <row r="173" spans="1:12" x14ac:dyDescent="0.2">
      <c r="A173"/>
      <c r="B173"/>
      <c r="C173"/>
      <c r="D173"/>
      <c r="E173"/>
      <c r="F173"/>
      <c r="G173"/>
      <c r="H173"/>
      <c r="I173"/>
      <c r="J173"/>
      <c r="K173"/>
      <c r="L173"/>
    </row>
    <row r="174" spans="1:12" x14ac:dyDescent="0.2">
      <c r="A174"/>
      <c r="B174"/>
      <c r="C174"/>
      <c r="D174"/>
      <c r="E174"/>
      <c r="F174"/>
      <c r="G174"/>
      <c r="H174"/>
      <c r="I174"/>
      <c r="J174"/>
      <c r="K174"/>
      <c r="L174"/>
    </row>
    <row r="175" spans="1:12" x14ac:dyDescent="0.2">
      <c r="A175"/>
      <c r="B175"/>
      <c r="C175"/>
      <c r="D175"/>
      <c r="E175"/>
      <c r="F175"/>
      <c r="G175"/>
      <c r="H175"/>
      <c r="I175"/>
      <c r="J175"/>
      <c r="K175"/>
      <c r="L175"/>
    </row>
    <row r="176" spans="1:12" x14ac:dyDescent="0.2">
      <c r="A176"/>
      <c r="B176"/>
      <c r="C176"/>
      <c r="D176"/>
      <c r="E176"/>
      <c r="F176"/>
      <c r="G176"/>
      <c r="H176"/>
      <c r="I176"/>
      <c r="J176"/>
      <c r="K176"/>
      <c r="L176"/>
    </row>
    <row r="177" spans="1:12" x14ac:dyDescent="0.2">
      <c r="A177"/>
      <c r="B177"/>
      <c r="C177"/>
      <c r="D177"/>
      <c r="E177"/>
      <c r="F177"/>
      <c r="G177"/>
      <c r="H177"/>
      <c r="I177"/>
      <c r="J177"/>
      <c r="K177"/>
      <c r="L177"/>
    </row>
    <row r="178" spans="1:12" x14ac:dyDescent="0.2">
      <c r="A178"/>
      <c r="B178"/>
      <c r="C178"/>
      <c r="D178"/>
      <c r="E178"/>
      <c r="F178"/>
      <c r="G178"/>
      <c r="H178"/>
      <c r="I178"/>
      <c r="J178"/>
      <c r="K178"/>
      <c r="L178"/>
    </row>
    <row r="179" spans="1:12" x14ac:dyDescent="0.2">
      <c r="A179"/>
      <c r="B179"/>
      <c r="C179"/>
      <c r="D179"/>
      <c r="E179"/>
      <c r="F179"/>
      <c r="G179"/>
      <c r="H179"/>
      <c r="I179"/>
      <c r="J179"/>
      <c r="K179"/>
      <c r="L179"/>
    </row>
    <row r="180" spans="1:12" x14ac:dyDescent="0.2">
      <c r="A180"/>
      <c r="B180"/>
      <c r="C180"/>
      <c r="D180"/>
      <c r="E180"/>
      <c r="F180"/>
      <c r="G180"/>
      <c r="H180"/>
      <c r="I180"/>
      <c r="J180"/>
      <c r="K180"/>
      <c r="L180"/>
    </row>
    <row r="181" spans="1:12" x14ac:dyDescent="0.2">
      <c r="A181"/>
      <c r="B181"/>
      <c r="C181"/>
      <c r="D181"/>
      <c r="E181"/>
      <c r="F181"/>
      <c r="G181"/>
      <c r="H181"/>
      <c r="I181"/>
      <c r="J181"/>
      <c r="K181"/>
      <c r="L181"/>
    </row>
    <row r="182" spans="1:12" x14ac:dyDescent="0.2">
      <c r="A182"/>
      <c r="B182"/>
      <c r="C182"/>
      <c r="D182"/>
      <c r="E182"/>
      <c r="F182"/>
      <c r="G182"/>
      <c r="H182"/>
      <c r="I182"/>
      <c r="J182"/>
      <c r="K182"/>
      <c r="L182"/>
    </row>
    <row r="183" spans="1:12" ht="11.25" customHeight="1" x14ac:dyDescent="0.2">
      <c r="A183"/>
      <c r="B183"/>
      <c r="C183"/>
      <c r="D183"/>
      <c r="E183"/>
      <c r="F183"/>
      <c r="G183"/>
      <c r="H183"/>
      <c r="I183"/>
      <c r="J183"/>
      <c r="K183"/>
      <c r="L183"/>
    </row>
    <row r="184" spans="1:12" s="31" customFormat="1" x14ac:dyDescent="0.2">
      <c r="A184"/>
      <c r="B184"/>
      <c r="C184"/>
      <c r="D184"/>
      <c r="E184"/>
      <c r="F184"/>
      <c r="G184"/>
      <c r="H184"/>
      <c r="I184"/>
      <c r="J184"/>
      <c r="K184"/>
      <c r="L184"/>
    </row>
    <row r="185" spans="1:12" x14ac:dyDescent="0.2">
      <c r="A185"/>
      <c r="B185"/>
      <c r="C185"/>
      <c r="D185"/>
      <c r="E185"/>
      <c r="F185"/>
      <c r="G185"/>
      <c r="H185"/>
      <c r="I185"/>
      <c r="J185"/>
      <c r="K185"/>
      <c r="L185"/>
    </row>
    <row r="186" spans="1:12" x14ac:dyDescent="0.2">
      <c r="A186"/>
      <c r="B186"/>
      <c r="C186"/>
      <c r="D186"/>
      <c r="E186"/>
      <c r="F186"/>
      <c r="G186"/>
      <c r="H186"/>
      <c r="I186"/>
      <c r="J186"/>
      <c r="K186"/>
      <c r="L186"/>
    </row>
    <row r="187" spans="1:12" x14ac:dyDescent="0.2">
      <c r="A187"/>
      <c r="B187"/>
      <c r="C187"/>
      <c r="D187"/>
      <c r="E187"/>
      <c r="F187"/>
      <c r="G187"/>
      <c r="H187"/>
      <c r="I187"/>
      <c r="J187"/>
      <c r="K187"/>
      <c r="L187"/>
    </row>
    <row r="188" spans="1:12" x14ac:dyDescent="0.2">
      <c r="A188"/>
      <c r="B188"/>
      <c r="C188"/>
      <c r="D188"/>
      <c r="E188"/>
      <c r="F188"/>
      <c r="G188"/>
      <c r="H188"/>
      <c r="I188"/>
      <c r="J188"/>
      <c r="K188"/>
      <c r="L188"/>
    </row>
    <row r="189" spans="1:12" x14ac:dyDescent="0.2">
      <c r="A189"/>
      <c r="B189"/>
      <c r="C189"/>
      <c r="D189"/>
      <c r="E189"/>
      <c r="F189"/>
      <c r="G189"/>
      <c r="H189"/>
      <c r="I189"/>
      <c r="J189"/>
      <c r="K189"/>
      <c r="L189"/>
    </row>
    <row r="190" spans="1:12" x14ac:dyDescent="0.2">
      <c r="A190"/>
      <c r="B190"/>
      <c r="C190"/>
      <c r="D190"/>
      <c r="E190"/>
      <c r="F190"/>
      <c r="G190"/>
      <c r="H190"/>
      <c r="I190"/>
      <c r="J190"/>
      <c r="K190"/>
      <c r="L190"/>
    </row>
    <row r="191" spans="1:12" x14ac:dyDescent="0.2">
      <c r="A191"/>
      <c r="B191"/>
      <c r="C191"/>
      <c r="D191"/>
      <c r="E191"/>
      <c r="F191"/>
      <c r="G191"/>
      <c r="H191"/>
      <c r="I191"/>
      <c r="J191"/>
      <c r="K191"/>
      <c r="L191"/>
    </row>
    <row r="192" spans="1:12" x14ac:dyDescent="0.2">
      <c r="A192"/>
      <c r="B192"/>
      <c r="C192"/>
      <c r="D192"/>
      <c r="E192"/>
      <c r="F192"/>
      <c r="G192"/>
      <c r="H192"/>
      <c r="I192"/>
      <c r="J192"/>
      <c r="K192"/>
      <c r="L192"/>
    </row>
    <row r="193" spans="1:12" x14ac:dyDescent="0.2">
      <c r="A193"/>
      <c r="B193"/>
      <c r="C193"/>
      <c r="D193"/>
      <c r="E193"/>
      <c r="F193"/>
      <c r="G193"/>
      <c r="H193"/>
      <c r="I193"/>
      <c r="J193"/>
      <c r="K193"/>
      <c r="L193"/>
    </row>
    <row r="194" spans="1:12" x14ac:dyDescent="0.2">
      <c r="A194"/>
      <c r="B194"/>
      <c r="C194"/>
      <c r="D194"/>
      <c r="E194"/>
      <c r="F194"/>
      <c r="G194"/>
      <c r="H194"/>
      <c r="I194"/>
      <c r="J194"/>
      <c r="K194"/>
      <c r="L194"/>
    </row>
    <row r="195" spans="1:12" x14ac:dyDescent="0.2">
      <c r="A195"/>
      <c r="B195"/>
      <c r="C195"/>
      <c r="D195"/>
      <c r="E195"/>
      <c r="F195"/>
      <c r="G195"/>
      <c r="H195"/>
      <c r="I195"/>
      <c r="J195"/>
      <c r="K195"/>
      <c r="L195"/>
    </row>
    <row r="196" spans="1:12" x14ac:dyDescent="0.2">
      <c r="A196"/>
      <c r="B196"/>
      <c r="C196"/>
      <c r="D196"/>
      <c r="E196"/>
      <c r="F196"/>
      <c r="G196"/>
      <c r="H196"/>
      <c r="I196"/>
      <c r="J196"/>
      <c r="K196"/>
      <c r="L196"/>
    </row>
    <row r="197" spans="1:12" x14ac:dyDescent="0.2">
      <c r="A197"/>
      <c r="B197"/>
      <c r="C197"/>
      <c r="D197"/>
      <c r="E197"/>
      <c r="F197"/>
      <c r="G197"/>
      <c r="H197"/>
      <c r="I197"/>
      <c r="J197"/>
      <c r="K197"/>
      <c r="L197"/>
    </row>
    <row r="198" spans="1:12" x14ac:dyDescent="0.2">
      <c r="A198"/>
      <c r="B198"/>
      <c r="C198"/>
      <c r="D198"/>
      <c r="E198"/>
      <c r="F198"/>
      <c r="G198"/>
      <c r="H198"/>
      <c r="I198"/>
      <c r="J198"/>
      <c r="K198"/>
      <c r="L198"/>
    </row>
    <row r="199" spans="1:12" x14ac:dyDescent="0.2">
      <c r="A199"/>
      <c r="B199"/>
      <c r="C199"/>
      <c r="D199"/>
      <c r="E199"/>
      <c r="F199"/>
      <c r="G199"/>
      <c r="H199"/>
      <c r="I199"/>
      <c r="J199"/>
      <c r="K199"/>
      <c r="L199"/>
    </row>
    <row r="200" spans="1:12" x14ac:dyDescent="0.2">
      <c r="A200"/>
      <c r="B200"/>
      <c r="C200"/>
      <c r="D200"/>
      <c r="E200"/>
      <c r="F200"/>
      <c r="G200"/>
      <c r="H200"/>
      <c r="I200"/>
      <c r="J200"/>
      <c r="K200"/>
      <c r="L200"/>
    </row>
    <row r="201" spans="1:12" x14ac:dyDescent="0.2">
      <c r="A201"/>
      <c r="B201"/>
      <c r="C201"/>
      <c r="D201"/>
      <c r="E201"/>
      <c r="F201"/>
      <c r="G201"/>
      <c r="H201"/>
      <c r="I201"/>
      <c r="J201"/>
      <c r="K201"/>
      <c r="L201"/>
    </row>
    <row r="202" spans="1:12" x14ac:dyDescent="0.2">
      <c r="A202"/>
      <c r="B202"/>
      <c r="C202"/>
      <c r="D202"/>
      <c r="E202"/>
      <c r="F202"/>
      <c r="G202"/>
      <c r="H202"/>
      <c r="I202"/>
      <c r="J202"/>
      <c r="K202"/>
      <c r="L202"/>
    </row>
    <row r="203" spans="1:12" x14ac:dyDescent="0.2">
      <c r="A203"/>
      <c r="B203"/>
      <c r="C203"/>
      <c r="D203"/>
      <c r="E203"/>
      <c r="F203"/>
      <c r="G203"/>
      <c r="H203"/>
      <c r="I203"/>
      <c r="J203"/>
      <c r="K203"/>
      <c r="L203"/>
    </row>
    <row r="204" spans="1:12" x14ac:dyDescent="0.2">
      <c r="A204"/>
      <c r="B204"/>
      <c r="C204"/>
      <c r="D204"/>
      <c r="E204"/>
      <c r="F204"/>
      <c r="G204"/>
      <c r="H204"/>
      <c r="I204"/>
      <c r="J204"/>
      <c r="K204"/>
      <c r="L204"/>
    </row>
    <row r="205" spans="1:12" x14ac:dyDescent="0.2">
      <c r="A205"/>
      <c r="B205"/>
      <c r="C205"/>
      <c r="D205"/>
      <c r="E205"/>
      <c r="F205"/>
      <c r="G205"/>
      <c r="H205"/>
      <c r="I205"/>
      <c r="J205"/>
      <c r="K205"/>
      <c r="L205"/>
    </row>
    <row r="206" spans="1:12" x14ac:dyDescent="0.2">
      <c r="A206"/>
      <c r="B206"/>
      <c r="C206"/>
      <c r="D206"/>
      <c r="E206"/>
      <c r="F206"/>
      <c r="G206"/>
      <c r="H206"/>
      <c r="I206"/>
      <c r="J206"/>
      <c r="K206"/>
      <c r="L206"/>
    </row>
    <row r="207" spans="1:12" x14ac:dyDescent="0.2">
      <c r="A207"/>
      <c r="B207"/>
      <c r="C207"/>
      <c r="D207"/>
      <c r="E207"/>
      <c r="F207"/>
      <c r="G207"/>
      <c r="H207"/>
      <c r="I207"/>
      <c r="J207"/>
      <c r="K207"/>
      <c r="L207"/>
    </row>
    <row r="208" spans="1:12" x14ac:dyDescent="0.2">
      <c r="A208"/>
      <c r="B208"/>
      <c r="C208"/>
      <c r="D208"/>
      <c r="E208"/>
      <c r="F208"/>
      <c r="G208"/>
      <c r="H208"/>
      <c r="I208"/>
      <c r="J208"/>
      <c r="K208"/>
      <c r="L208"/>
    </row>
    <row r="209" spans="1:12" x14ac:dyDescent="0.2">
      <c r="A209"/>
      <c r="B209"/>
      <c r="C209"/>
      <c r="D209"/>
      <c r="E209"/>
      <c r="F209"/>
      <c r="G209"/>
      <c r="H209"/>
      <c r="I209"/>
      <c r="J209"/>
      <c r="K209"/>
      <c r="L209"/>
    </row>
    <row r="210" spans="1:12" x14ac:dyDescent="0.2">
      <c r="A210"/>
      <c r="B210"/>
      <c r="C210"/>
      <c r="D210"/>
      <c r="E210"/>
      <c r="F210"/>
      <c r="G210"/>
      <c r="H210"/>
      <c r="I210"/>
      <c r="J210"/>
      <c r="K210"/>
      <c r="L210"/>
    </row>
    <row r="211" spans="1:12" x14ac:dyDescent="0.2">
      <c r="A211"/>
      <c r="B211"/>
      <c r="C211"/>
      <c r="D211"/>
      <c r="E211"/>
      <c r="F211"/>
      <c r="G211"/>
      <c r="H211"/>
      <c r="I211"/>
      <c r="J211"/>
      <c r="K211"/>
      <c r="L211"/>
    </row>
    <row r="212" spans="1:12" x14ac:dyDescent="0.2">
      <c r="A212"/>
      <c r="B212"/>
      <c r="C212"/>
      <c r="D212"/>
      <c r="E212"/>
      <c r="F212"/>
      <c r="G212"/>
      <c r="H212"/>
      <c r="I212"/>
      <c r="J212"/>
      <c r="K212"/>
      <c r="L212"/>
    </row>
    <row r="213" spans="1:12" x14ac:dyDescent="0.2">
      <c r="A213"/>
      <c r="B213"/>
      <c r="C213"/>
      <c r="D213"/>
      <c r="E213"/>
      <c r="F213"/>
      <c r="G213"/>
      <c r="H213"/>
      <c r="I213"/>
      <c r="J213"/>
      <c r="K213"/>
      <c r="L213"/>
    </row>
    <row r="214" spans="1:12" x14ac:dyDescent="0.2">
      <c r="A214"/>
      <c r="B214"/>
      <c r="C214"/>
      <c r="D214"/>
      <c r="E214"/>
      <c r="F214"/>
      <c r="G214"/>
      <c r="H214"/>
      <c r="I214"/>
      <c r="J214"/>
      <c r="K214"/>
      <c r="L214"/>
    </row>
    <row r="215" spans="1:12" x14ac:dyDescent="0.2">
      <c r="A215"/>
      <c r="B215"/>
      <c r="C215"/>
      <c r="D215"/>
      <c r="E215"/>
      <c r="F215"/>
      <c r="G215"/>
      <c r="H215"/>
      <c r="I215"/>
      <c r="J215"/>
      <c r="K215"/>
      <c r="L215"/>
    </row>
    <row r="216" spans="1:12" x14ac:dyDescent="0.2">
      <c r="A216"/>
      <c r="B216"/>
      <c r="C216"/>
      <c r="D216"/>
      <c r="E216"/>
      <c r="F216"/>
      <c r="G216"/>
      <c r="H216"/>
      <c r="I216"/>
      <c r="J216"/>
      <c r="K216"/>
      <c r="L216"/>
    </row>
    <row r="217" spans="1:12" x14ac:dyDescent="0.2">
      <c r="A217"/>
      <c r="B217"/>
      <c r="C217"/>
      <c r="D217"/>
      <c r="E217"/>
      <c r="F217"/>
      <c r="G217"/>
      <c r="H217"/>
      <c r="I217"/>
      <c r="J217"/>
      <c r="K217"/>
      <c r="L217"/>
    </row>
    <row r="218" spans="1:12" x14ac:dyDescent="0.2">
      <c r="A218"/>
      <c r="B218"/>
      <c r="C218"/>
      <c r="D218"/>
      <c r="E218"/>
      <c r="F218"/>
      <c r="G218"/>
      <c r="H218"/>
      <c r="I218"/>
      <c r="J218"/>
      <c r="K218"/>
      <c r="L218"/>
    </row>
    <row r="219" spans="1:12" x14ac:dyDescent="0.2">
      <c r="A219"/>
      <c r="B219"/>
      <c r="C219"/>
      <c r="D219"/>
      <c r="E219"/>
      <c r="F219"/>
      <c r="G219"/>
      <c r="H219"/>
      <c r="I219"/>
      <c r="J219"/>
      <c r="K219"/>
      <c r="L219"/>
    </row>
    <row r="220" spans="1:12" x14ac:dyDescent="0.2">
      <c r="A220"/>
      <c r="B220"/>
      <c r="C220"/>
      <c r="D220"/>
      <c r="E220"/>
      <c r="F220"/>
      <c r="G220"/>
      <c r="H220"/>
      <c r="I220"/>
      <c r="J220"/>
      <c r="K220"/>
      <c r="L220"/>
    </row>
    <row r="221" spans="1:12" x14ac:dyDescent="0.2">
      <c r="A221"/>
      <c r="B221"/>
      <c r="C221"/>
      <c r="D221"/>
      <c r="E221"/>
      <c r="F221"/>
      <c r="G221"/>
      <c r="H221"/>
      <c r="I221"/>
      <c r="J221"/>
      <c r="K221"/>
      <c r="L221"/>
    </row>
    <row r="222" spans="1:12" x14ac:dyDescent="0.2">
      <c r="A222"/>
      <c r="B222"/>
      <c r="C222"/>
      <c r="D222"/>
      <c r="E222"/>
      <c r="F222"/>
      <c r="G222"/>
      <c r="H222"/>
      <c r="I222"/>
      <c r="J222"/>
      <c r="K222"/>
      <c r="L222"/>
    </row>
    <row r="223" spans="1:12" x14ac:dyDescent="0.2">
      <c r="A223"/>
      <c r="B223"/>
      <c r="C223"/>
      <c r="D223"/>
      <c r="E223"/>
      <c r="F223"/>
      <c r="G223"/>
      <c r="H223"/>
      <c r="I223"/>
      <c r="J223"/>
      <c r="K223"/>
      <c r="L223"/>
    </row>
    <row r="224" spans="1:12" x14ac:dyDescent="0.2">
      <c r="A224"/>
      <c r="B224"/>
      <c r="C224"/>
      <c r="D224"/>
      <c r="E224"/>
      <c r="F224"/>
      <c r="G224"/>
      <c r="H224"/>
      <c r="I224"/>
      <c r="J224"/>
      <c r="K224"/>
      <c r="L224"/>
    </row>
    <row r="225" spans="1:12" x14ac:dyDescent="0.2">
      <c r="A225"/>
      <c r="B225"/>
      <c r="C225"/>
      <c r="D225"/>
      <c r="E225"/>
      <c r="F225"/>
      <c r="G225"/>
      <c r="H225"/>
      <c r="I225"/>
      <c r="J225"/>
      <c r="K225"/>
      <c r="L225"/>
    </row>
    <row r="226" spans="1:12" x14ac:dyDescent="0.2">
      <c r="A226"/>
      <c r="B226"/>
      <c r="C226"/>
      <c r="D226"/>
      <c r="E226"/>
      <c r="F226"/>
      <c r="G226"/>
      <c r="H226"/>
      <c r="I226"/>
      <c r="J226"/>
      <c r="K226"/>
      <c r="L226"/>
    </row>
    <row r="227" spans="1:12" x14ac:dyDescent="0.2">
      <c r="A227"/>
      <c r="B227"/>
      <c r="C227"/>
      <c r="D227"/>
      <c r="E227"/>
      <c r="F227"/>
      <c r="G227"/>
      <c r="H227"/>
      <c r="I227"/>
      <c r="J227"/>
      <c r="K227"/>
      <c r="L227"/>
    </row>
    <row r="228" spans="1:12" x14ac:dyDescent="0.2">
      <c r="A228"/>
      <c r="B228"/>
      <c r="C228"/>
      <c r="D228"/>
      <c r="E228"/>
      <c r="F228"/>
      <c r="G228"/>
      <c r="H228"/>
      <c r="I228"/>
      <c r="J228"/>
      <c r="K228"/>
      <c r="L228"/>
    </row>
    <row r="229" spans="1:12" x14ac:dyDescent="0.2">
      <c r="A229"/>
      <c r="B229"/>
      <c r="C229"/>
      <c r="D229"/>
      <c r="E229"/>
      <c r="F229"/>
      <c r="G229"/>
      <c r="H229"/>
      <c r="I229"/>
      <c r="J229"/>
      <c r="K229"/>
      <c r="L229"/>
    </row>
    <row r="230" spans="1:12" x14ac:dyDescent="0.2">
      <c r="A230"/>
      <c r="B230"/>
      <c r="C230"/>
      <c r="D230"/>
      <c r="E230"/>
      <c r="F230"/>
      <c r="G230"/>
      <c r="H230"/>
      <c r="I230"/>
      <c r="J230"/>
      <c r="K230"/>
      <c r="L230"/>
    </row>
    <row r="231" spans="1:12" x14ac:dyDescent="0.2">
      <c r="A231"/>
      <c r="B231"/>
      <c r="C231"/>
      <c r="D231"/>
      <c r="E231"/>
      <c r="F231"/>
      <c r="G231"/>
      <c r="H231"/>
      <c r="I231"/>
      <c r="J231"/>
      <c r="K231"/>
      <c r="L231"/>
    </row>
    <row r="232" spans="1:12" x14ac:dyDescent="0.2">
      <c r="A232"/>
      <c r="B232"/>
      <c r="C232"/>
      <c r="D232"/>
      <c r="E232"/>
      <c r="F232"/>
      <c r="G232"/>
      <c r="H232"/>
      <c r="I232"/>
      <c r="J232"/>
      <c r="K232"/>
      <c r="L232"/>
    </row>
    <row r="233" spans="1:12" x14ac:dyDescent="0.2">
      <c r="A233"/>
      <c r="B233"/>
      <c r="C233"/>
      <c r="D233"/>
      <c r="E233"/>
      <c r="F233"/>
      <c r="G233"/>
      <c r="H233"/>
      <c r="I233"/>
      <c r="J233"/>
      <c r="K233"/>
      <c r="L233"/>
    </row>
    <row r="234" spans="1:12" x14ac:dyDescent="0.2">
      <c r="A234"/>
      <c r="B234"/>
      <c r="C234"/>
      <c r="D234"/>
      <c r="E234"/>
      <c r="F234"/>
      <c r="G234"/>
      <c r="H234"/>
      <c r="I234"/>
      <c r="J234"/>
      <c r="K234"/>
      <c r="L234"/>
    </row>
    <row r="235" spans="1:12" x14ac:dyDescent="0.2">
      <c r="A235"/>
      <c r="B235"/>
      <c r="C235"/>
      <c r="D235"/>
      <c r="E235"/>
      <c r="F235"/>
      <c r="G235"/>
      <c r="H235"/>
      <c r="I235"/>
      <c r="J235"/>
      <c r="K235"/>
      <c r="L235"/>
    </row>
    <row r="236" spans="1:12" x14ac:dyDescent="0.2">
      <c r="A236"/>
      <c r="B236"/>
      <c r="C236"/>
      <c r="D236"/>
      <c r="E236"/>
      <c r="F236"/>
      <c r="G236"/>
      <c r="H236"/>
      <c r="I236"/>
      <c r="J236"/>
      <c r="K236"/>
      <c r="L236"/>
    </row>
    <row r="237" spans="1:12" x14ac:dyDescent="0.2">
      <c r="A237"/>
      <c r="B237"/>
      <c r="C237"/>
      <c r="D237"/>
      <c r="E237"/>
      <c r="F237"/>
      <c r="G237"/>
      <c r="H237"/>
      <c r="I237"/>
      <c r="J237"/>
      <c r="K237"/>
      <c r="L237"/>
    </row>
    <row r="238" spans="1:12" x14ac:dyDescent="0.2">
      <c r="A238"/>
      <c r="B238"/>
      <c r="C238"/>
      <c r="D238"/>
      <c r="E238"/>
      <c r="F238"/>
      <c r="G238"/>
      <c r="H238"/>
      <c r="I238"/>
      <c r="J238"/>
      <c r="K238"/>
      <c r="L238"/>
    </row>
    <row r="239" spans="1:12" x14ac:dyDescent="0.2">
      <c r="A239"/>
      <c r="B239"/>
      <c r="C239"/>
      <c r="D239"/>
      <c r="E239"/>
      <c r="F239"/>
      <c r="G239"/>
      <c r="H239"/>
      <c r="I239"/>
      <c r="J239"/>
      <c r="K239"/>
      <c r="L239"/>
    </row>
    <row r="240" spans="1:12" x14ac:dyDescent="0.2">
      <c r="A240"/>
      <c r="B240"/>
      <c r="C240"/>
      <c r="D240"/>
      <c r="E240"/>
      <c r="F240"/>
      <c r="G240"/>
      <c r="H240"/>
      <c r="I240"/>
      <c r="J240"/>
      <c r="K240"/>
      <c r="L240"/>
    </row>
    <row r="241" spans="1:12" x14ac:dyDescent="0.2">
      <c r="A241"/>
      <c r="B241"/>
      <c r="C241"/>
      <c r="D241"/>
      <c r="E241"/>
      <c r="F241"/>
      <c r="G241"/>
      <c r="H241"/>
      <c r="I241"/>
      <c r="J241"/>
      <c r="K241"/>
      <c r="L241"/>
    </row>
    <row r="242" spans="1:12" x14ac:dyDescent="0.2">
      <c r="A242"/>
      <c r="B242"/>
      <c r="C242"/>
      <c r="D242"/>
      <c r="E242"/>
      <c r="F242"/>
      <c r="G242"/>
      <c r="H242"/>
      <c r="I242"/>
      <c r="J242"/>
      <c r="K242"/>
      <c r="L242"/>
    </row>
    <row r="243" spans="1:12" x14ac:dyDescent="0.2">
      <c r="A243"/>
      <c r="B243"/>
      <c r="C243"/>
      <c r="D243"/>
      <c r="E243"/>
      <c r="F243"/>
      <c r="G243"/>
      <c r="H243"/>
      <c r="I243"/>
      <c r="J243"/>
      <c r="K243"/>
      <c r="L243"/>
    </row>
    <row r="244" spans="1:12" x14ac:dyDescent="0.2">
      <c r="A244"/>
      <c r="B244"/>
      <c r="C244"/>
      <c r="D244"/>
      <c r="E244"/>
      <c r="F244"/>
      <c r="G244"/>
      <c r="H244"/>
      <c r="I244"/>
      <c r="J244"/>
      <c r="K244"/>
      <c r="L244"/>
    </row>
    <row r="245" spans="1:12" x14ac:dyDescent="0.2">
      <c r="A245"/>
      <c r="B245"/>
      <c r="C245"/>
      <c r="D245"/>
      <c r="E245"/>
      <c r="F245"/>
      <c r="G245"/>
      <c r="H245"/>
      <c r="I245"/>
      <c r="J245"/>
      <c r="K245"/>
      <c r="L245"/>
    </row>
    <row r="246" spans="1:12" x14ac:dyDescent="0.2">
      <c r="A246"/>
      <c r="B246"/>
      <c r="C246"/>
      <c r="D246"/>
      <c r="E246"/>
      <c r="F246"/>
      <c r="G246"/>
      <c r="H246"/>
      <c r="I246"/>
      <c r="J246"/>
      <c r="K246"/>
      <c r="L246"/>
    </row>
    <row r="247" spans="1:12" x14ac:dyDescent="0.2">
      <c r="A247"/>
      <c r="B247"/>
      <c r="C247"/>
      <c r="D247"/>
      <c r="E247"/>
      <c r="F247"/>
      <c r="G247"/>
      <c r="H247"/>
      <c r="I247"/>
      <c r="J247"/>
      <c r="K247"/>
      <c r="L247"/>
    </row>
    <row r="248" spans="1:12" x14ac:dyDescent="0.2">
      <c r="A248"/>
      <c r="B248"/>
      <c r="C248"/>
      <c r="D248"/>
      <c r="E248"/>
      <c r="F248"/>
      <c r="G248"/>
      <c r="H248"/>
      <c r="I248"/>
      <c r="J248"/>
      <c r="K248"/>
      <c r="L248"/>
    </row>
    <row r="249" spans="1:12" x14ac:dyDescent="0.2">
      <c r="A249"/>
      <c r="B249"/>
      <c r="C249"/>
      <c r="D249"/>
      <c r="E249"/>
      <c r="F249"/>
      <c r="G249"/>
      <c r="H249"/>
      <c r="I249"/>
      <c r="J249"/>
      <c r="K249"/>
      <c r="L249"/>
    </row>
    <row r="250" spans="1:12" x14ac:dyDescent="0.2">
      <c r="A250"/>
      <c r="B250"/>
      <c r="C250"/>
      <c r="D250"/>
      <c r="E250"/>
      <c r="F250"/>
      <c r="G250"/>
      <c r="H250"/>
      <c r="I250"/>
      <c r="J250"/>
      <c r="K250"/>
      <c r="L250"/>
    </row>
    <row r="251" spans="1:12" x14ac:dyDescent="0.2">
      <c r="A251"/>
      <c r="B251"/>
      <c r="C251"/>
      <c r="D251"/>
      <c r="E251"/>
      <c r="F251"/>
      <c r="G251"/>
      <c r="H251"/>
      <c r="I251"/>
      <c r="J251"/>
      <c r="K251"/>
      <c r="L251"/>
    </row>
    <row r="252" spans="1:12" x14ac:dyDescent="0.2">
      <c r="A252"/>
      <c r="B252"/>
      <c r="C252"/>
      <c r="D252"/>
      <c r="E252"/>
      <c r="F252"/>
      <c r="G252"/>
      <c r="H252"/>
      <c r="I252"/>
      <c r="J252"/>
      <c r="K252"/>
      <c r="L252"/>
    </row>
    <row r="253" spans="1:12" x14ac:dyDescent="0.2">
      <c r="A253"/>
      <c r="B253"/>
      <c r="C253"/>
      <c r="D253"/>
      <c r="E253"/>
      <c r="F253"/>
      <c r="G253"/>
      <c r="H253"/>
      <c r="I253"/>
      <c r="J253"/>
      <c r="K253"/>
      <c r="L253"/>
    </row>
    <row r="254" spans="1:12" x14ac:dyDescent="0.2">
      <c r="A254"/>
      <c r="B254"/>
      <c r="C254"/>
      <c r="D254"/>
      <c r="E254"/>
      <c r="F254"/>
      <c r="G254"/>
      <c r="H254"/>
      <c r="I254"/>
      <c r="J254"/>
      <c r="K254"/>
      <c r="L254"/>
    </row>
    <row r="255" spans="1:12" x14ac:dyDescent="0.2">
      <c r="A255"/>
      <c r="B255"/>
      <c r="C255"/>
      <c r="D255"/>
      <c r="E255"/>
      <c r="F255"/>
      <c r="G255"/>
      <c r="H255"/>
      <c r="I255"/>
      <c r="J255"/>
      <c r="K255"/>
      <c r="L255"/>
    </row>
    <row r="256" spans="1:12" x14ac:dyDescent="0.2">
      <c r="A256"/>
      <c r="B256"/>
      <c r="C256"/>
      <c r="D256"/>
      <c r="E256"/>
      <c r="F256"/>
      <c r="G256"/>
      <c r="H256"/>
      <c r="I256"/>
      <c r="J256"/>
      <c r="K256"/>
      <c r="L256"/>
    </row>
    <row r="257" spans="1:12" x14ac:dyDescent="0.2">
      <c r="A257"/>
      <c r="B257"/>
      <c r="C257"/>
      <c r="D257"/>
      <c r="E257"/>
      <c r="F257"/>
      <c r="G257"/>
      <c r="H257"/>
      <c r="I257"/>
      <c r="J257"/>
      <c r="K257"/>
      <c r="L257"/>
    </row>
    <row r="258" spans="1:12" x14ac:dyDescent="0.2">
      <c r="A258"/>
      <c r="B258"/>
      <c r="C258"/>
      <c r="D258"/>
      <c r="E258"/>
      <c r="F258"/>
      <c r="G258"/>
      <c r="H258"/>
      <c r="I258"/>
      <c r="J258"/>
      <c r="K258"/>
      <c r="L258"/>
    </row>
    <row r="259" spans="1:12" x14ac:dyDescent="0.2">
      <c r="A259"/>
      <c r="B259"/>
      <c r="C259"/>
      <c r="D259"/>
      <c r="E259"/>
      <c r="F259"/>
      <c r="G259"/>
      <c r="H259"/>
      <c r="I259"/>
      <c r="J259"/>
      <c r="K259"/>
      <c r="L259"/>
    </row>
    <row r="260" spans="1:12" x14ac:dyDescent="0.2">
      <c r="A260"/>
      <c r="B260"/>
      <c r="C260"/>
      <c r="D260"/>
      <c r="E260"/>
      <c r="F260"/>
      <c r="G260"/>
      <c r="H260"/>
      <c r="I260"/>
      <c r="J260"/>
      <c r="K260"/>
      <c r="L260"/>
    </row>
    <row r="261" spans="1:12" x14ac:dyDescent="0.2">
      <c r="A261"/>
      <c r="B261"/>
      <c r="C261"/>
      <c r="D261"/>
      <c r="E261"/>
      <c r="F261"/>
      <c r="G261"/>
      <c r="H261"/>
      <c r="I261"/>
      <c r="J261"/>
      <c r="K261"/>
      <c r="L261"/>
    </row>
    <row r="262" spans="1:12" x14ac:dyDescent="0.2">
      <c r="A262"/>
      <c r="B262"/>
      <c r="C262"/>
      <c r="D262"/>
      <c r="E262"/>
      <c r="F262"/>
      <c r="G262"/>
      <c r="H262"/>
      <c r="I262"/>
      <c r="J262"/>
      <c r="K262"/>
      <c r="L262"/>
    </row>
    <row r="263" spans="1:12" x14ac:dyDescent="0.2">
      <c r="A263"/>
      <c r="B263"/>
      <c r="C263"/>
      <c r="D263"/>
      <c r="E263"/>
      <c r="F263"/>
      <c r="G263"/>
      <c r="H263"/>
      <c r="I263"/>
      <c r="J263"/>
      <c r="K263"/>
      <c r="L263"/>
    </row>
    <row r="264" spans="1:12" x14ac:dyDescent="0.2">
      <c r="A264"/>
      <c r="B264"/>
      <c r="C264"/>
      <c r="D264"/>
      <c r="E264"/>
      <c r="F264"/>
      <c r="G264"/>
      <c r="H264"/>
      <c r="I264"/>
      <c r="J264"/>
      <c r="K264"/>
      <c r="L264"/>
    </row>
    <row r="265" spans="1:12" x14ac:dyDescent="0.2">
      <c r="A265"/>
      <c r="B265"/>
      <c r="C265"/>
      <c r="D265"/>
      <c r="E265"/>
      <c r="F265"/>
      <c r="G265"/>
      <c r="H265"/>
      <c r="I265"/>
      <c r="J265"/>
      <c r="K265"/>
      <c r="L265"/>
    </row>
    <row r="266" spans="1:12" x14ac:dyDescent="0.2">
      <c r="A266"/>
      <c r="B266"/>
      <c r="C266"/>
      <c r="D266"/>
      <c r="E266"/>
      <c r="F266"/>
      <c r="G266"/>
      <c r="H266"/>
      <c r="I266"/>
      <c r="J266"/>
      <c r="K266"/>
      <c r="L266"/>
    </row>
    <row r="267" spans="1:12" x14ac:dyDescent="0.2">
      <c r="A267"/>
      <c r="B267"/>
      <c r="C267"/>
      <c r="D267"/>
      <c r="E267"/>
      <c r="F267"/>
      <c r="G267"/>
      <c r="H267"/>
      <c r="I267"/>
      <c r="J267"/>
      <c r="K267"/>
      <c r="L267"/>
    </row>
    <row r="268" spans="1:12" x14ac:dyDescent="0.2">
      <c r="A268"/>
      <c r="B268"/>
      <c r="C268"/>
      <c r="D268"/>
      <c r="E268"/>
      <c r="F268"/>
      <c r="G268"/>
      <c r="H268"/>
      <c r="I268"/>
      <c r="J268"/>
      <c r="K268"/>
      <c r="L268"/>
    </row>
    <row r="269" spans="1:12" x14ac:dyDescent="0.2">
      <c r="A269"/>
      <c r="B269"/>
      <c r="C269"/>
      <c r="D269"/>
      <c r="E269"/>
      <c r="F269"/>
      <c r="G269"/>
      <c r="H269"/>
      <c r="I269"/>
      <c r="J269"/>
      <c r="K269"/>
      <c r="L269"/>
    </row>
    <row r="270" spans="1:12" x14ac:dyDescent="0.2">
      <c r="A270"/>
      <c r="B270"/>
      <c r="C270"/>
      <c r="D270"/>
      <c r="E270"/>
      <c r="F270"/>
      <c r="G270"/>
      <c r="H270"/>
      <c r="I270"/>
      <c r="J270"/>
      <c r="K270"/>
      <c r="L270"/>
    </row>
    <row r="271" spans="1:12" x14ac:dyDescent="0.2">
      <c r="A271"/>
      <c r="B271"/>
      <c r="C271"/>
      <c r="D271"/>
      <c r="E271"/>
      <c r="F271"/>
      <c r="G271"/>
      <c r="H271"/>
      <c r="I271"/>
      <c r="J271"/>
      <c r="K271"/>
      <c r="L271"/>
    </row>
    <row r="272" spans="1:12" x14ac:dyDescent="0.2">
      <c r="A272"/>
      <c r="B272"/>
      <c r="C272"/>
      <c r="D272"/>
      <c r="E272"/>
      <c r="F272"/>
      <c r="G272"/>
      <c r="H272"/>
      <c r="I272"/>
      <c r="J272"/>
      <c r="K272"/>
      <c r="L272"/>
    </row>
    <row r="273" spans="1:12" x14ac:dyDescent="0.2">
      <c r="A273"/>
      <c r="B273"/>
      <c r="C273"/>
      <c r="D273"/>
      <c r="E273"/>
      <c r="F273"/>
      <c r="G273"/>
      <c r="H273"/>
      <c r="I273"/>
      <c r="J273"/>
      <c r="K273"/>
      <c r="L273"/>
    </row>
    <row r="274" spans="1:12" x14ac:dyDescent="0.2">
      <c r="A274"/>
      <c r="B274"/>
      <c r="C274"/>
      <c r="D274"/>
      <c r="E274"/>
      <c r="F274"/>
      <c r="G274"/>
      <c r="H274"/>
      <c r="I274"/>
      <c r="J274"/>
      <c r="K274"/>
      <c r="L274"/>
    </row>
    <row r="275" spans="1:12" x14ac:dyDescent="0.2">
      <c r="A275"/>
      <c r="B275"/>
      <c r="C275"/>
      <c r="D275"/>
      <c r="E275"/>
      <c r="F275"/>
      <c r="G275"/>
      <c r="H275"/>
      <c r="I275"/>
      <c r="J275"/>
      <c r="K275"/>
      <c r="L275"/>
    </row>
    <row r="276" spans="1:12" x14ac:dyDescent="0.2">
      <c r="A276"/>
      <c r="B276"/>
      <c r="C276"/>
      <c r="D276"/>
      <c r="E276"/>
      <c r="F276"/>
      <c r="G276"/>
      <c r="H276"/>
      <c r="I276"/>
      <c r="J276"/>
      <c r="K276"/>
      <c r="L276"/>
    </row>
    <row r="277" spans="1:12" x14ac:dyDescent="0.2">
      <c r="A277"/>
      <c r="B277"/>
      <c r="C277"/>
      <c r="D277"/>
      <c r="E277"/>
      <c r="F277"/>
      <c r="G277"/>
      <c r="H277"/>
      <c r="I277"/>
      <c r="J277"/>
      <c r="K277"/>
      <c r="L277"/>
    </row>
    <row r="278" spans="1:12" x14ac:dyDescent="0.2">
      <c r="A278"/>
      <c r="B278"/>
      <c r="C278"/>
      <c r="D278"/>
      <c r="E278"/>
      <c r="F278"/>
      <c r="G278"/>
      <c r="H278"/>
      <c r="I278"/>
      <c r="J278"/>
      <c r="K278"/>
      <c r="L278"/>
    </row>
    <row r="279" spans="1:12" x14ac:dyDescent="0.2">
      <c r="A279"/>
      <c r="B279"/>
      <c r="C279"/>
      <c r="D279"/>
      <c r="E279"/>
      <c r="F279"/>
      <c r="G279"/>
      <c r="H279"/>
      <c r="I279"/>
      <c r="J279"/>
      <c r="K279"/>
      <c r="L279"/>
    </row>
    <row r="280" spans="1:12" x14ac:dyDescent="0.2">
      <c r="A280"/>
      <c r="B280"/>
      <c r="C280"/>
      <c r="D280"/>
      <c r="E280"/>
      <c r="F280"/>
      <c r="G280"/>
      <c r="H280"/>
      <c r="I280"/>
      <c r="J280"/>
      <c r="K280"/>
      <c r="L280"/>
    </row>
    <row r="281" spans="1:12" x14ac:dyDescent="0.2">
      <c r="A281"/>
      <c r="B281"/>
      <c r="C281"/>
      <c r="D281"/>
      <c r="E281"/>
      <c r="F281"/>
      <c r="G281"/>
      <c r="H281"/>
      <c r="I281"/>
      <c r="J281"/>
      <c r="K281"/>
      <c r="L281"/>
    </row>
    <row r="282" spans="1:12" x14ac:dyDescent="0.2">
      <c r="A282"/>
      <c r="B282"/>
      <c r="C282"/>
      <c r="D282"/>
      <c r="E282"/>
      <c r="F282"/>
      <c r="G282"/>
      <c r="H282"/>
      <c r="I282"/>
      <c r="J282"/>
      <c r="K282"/>
      <c r="L282"/>
    </row>
    <row r="283" spans="1:12" x14ac:dyDescent="0.2">
      <c r="A283"/>
      <c r="B283"/>
      <c r="C283"/>
      <c r="D283"/>
      <c r="E283"/>
      <c r="F283"/>
      <c r="G283"/>
      <c r="H283"/>
      <c r="I283"/>
      <c r="J283"/>
      <c r="K283"/>
      <c r="L283"/>
    </row>
    <row r="284" spans="1:12" x14ac:dyDescent="0.2">
      <c r="A284"/>
      <c r="B284"/>
      <c r="C284"/>
      <c r="D284"/>
      <c r="E284"/>
      <c r="F284"/>
      <c r="G284"/>
      <c r="H284"/>
      <c r="I284"/>
      <c r="J284"/>
      <c r="K284"/>
      <c r="L284"/>
    </row>
    <row r="285" spans="1:12" x14ac:dyDescent="0.2">
      <c r="A285"/>
      <c r="B285"/>
      <c r="C285"/>
      <c r="D285"/>
      <c r="E285"/>
      <c r="F285"/>
      <c r="G285"/>
      <c r="H285"/>
      <c r="I285"/>
      <c r="J285"/>
      <c r="K285"/>
      <c r="L285"/>
    </row>
    <row r="286" spans="1:12" x14ac:dyDescent="0.2">
      <c r="A286"/>
      <c r="B286"/>
      <c r="C286"/>
      <c r="D286"/>
      <c r="E286"/>
      <c r="F286"/>
      <c r="G286"/>
      <c r="H286"/>
      <c r="I286"/>
      <c r="J286"/>
      <c r="K286"/>
      <c r="L286"/>
    </row>
    <row r="287" spans="1:12" x14ac:dyDescent="0.2">
      <c r="A287"/>
      <c r="B287"/>
      <c r="C287"/>
      <c r="D287"/>
      <c r="E287"/>
      <c r="F287"/>
      <c r="G287"/>
      <c r="H287"/>
      <c r="I287"/>
      <c r="J287"/>
      <c r="K287"/>
      <c r="L287"/>
    </row>
    <row r="288" spans="1:12" x14ac:dyDescent="0.2">
      <c r="A288"/>
      <c r="B288"/>
      <c r="C288"/>
      <c r="D288"/>
      <c r="E288"/>
      <c r="F288"/>
      <c r="G288"/>
      <c r="H288"/>
      <c r="I288"/>
      <c r="J288"/>
      <c r="K288"/>
      <c r="L288"/>
    </row>
    <row r="289" spans="1:12" x14ac:dyDescent="0.2">
      <c r="A289"/>
      <c r="B289"/>
      <c r="C289"/>
      <c r="D289"/>
      <c r="E289"/>
      <c r="F289"/>
      <c r="G289"/>
      <c r="H289"/>
      <c r="I289"/>
      <c r="J289"/>
      <c r="K289"/>
      <c r="L289"/>
    </row>
    <row r="290" spans="1:12" x14ac:dyDescent="0.2">
      <c r="A290"/>
      <c r="B290"/>
      <c r="C290"/>
      <c r="D290"/>
      <c r="E290"/>
      <c r="F290"/>
      <c r="G290"/>
      <c r="H290"/>
      <c r="I290"/>
      <c r="J290"/>
      <c r="K290"/>
      <c r="L290"/>
    </row>
    <row r="291" spans="1:12" x14ac:dyDescent="0.2">
      <c r="A291"/>
      <c r="B291"/>
      <c r="C291"/>
      <c r="D291"/>
      <c r="E291"/>
      <c r="F291"/>
      <c r="G291"/>
      <c r="H291"/>
      <c r="I291"/>
      <c r="J291"/>
      <c r="K291"/>
      <c r="L291"/>
    </row>
    <row r="292" spans="1:12" x14ac:dyDescent="0.2">
      <c r="A292"/>
      <c r="B292"/>
      <c r="C292"/>
      <c r="D292"/>
      <c r="E292"/>
      <c r="F292"/>
      <c r="G292"/>
      <c r="H292"/>
      <c r="I292"/>
      <c r="J292"/>
      <c r="K292"/>
      <c r="L292"/>
    </row>
    <row r="293" spans="1:12" x14ac:dyDescent="0.2">
      <c r="A293"/>
      <c r="B293"/>
      <c r="C293"/>
      <c r="D293"/>
      <c r="E293"/>
      <c r="F293"/>
      <c r="G293"/>
      <c r="H293"/>
      <c r="I293"/>
      <c r="J293"/>
      <c r="K293"/>
      <c r="L293"/>
    </row>
    <row r="294" spans="1:12" x14ac:dyDescent="0.2">
      <c r="A294"/>
      <c r="B294"/>
      <c r="C294"/>
      <c r="D294"/>
      <c r="E294"/>
      <c r="F294"/>
      <c r="G294"/>
      <c r="H294"/>
      <c r="I294"/>
      <c r="J294"/>
      <c r="K294"/>
      <c r="L294"/>
    </row>
    <row r="295" spans="1:12" x14ac:dyDescent="0.2">
      <c r="A295"/>
      <c r="B295"/>
      <c r="C295"/>
      <c r="D295"/>
      <c r="E295"/>
      <c r="F295"/>
      <c r="G295"/>
      <c r="H295"/>
      <c r="I295"/>
      <c r="J295"/>
      <c r="K295"/>
      <c r="L295"/>
    </row>
    <row r="296" spans="1:12" x14ac:dyDescent="0.2">
      <c r="A296"/>
      <c r="B296"/>
      <c r="C296"/>
      <c r="D296"/>
      <c r="E296"/>
      <c r="F296"/>
      <c r="G296"/>
      <c r="H296"/>
      <c r="I296"/>
      <c r="J296"/>
      <c r="K296"/>
      <c r="L296"/>
    </row>
    <row r="297" spans="1:12" x14ac:dyDescent="0.2">
      <c r="A297"/>
      <c r="B297"/>
      <c r="C297"/>
      <c r="D297"/>
      <c r="E297"/>
      <c r="F297"/>
      <c r="G297"/>
      <c r="H297"/>
      <c r="I297"/>
      <c r="J297"/>
      <c r="K297"/>
      <c r="L297"/>
    </row>
    <row r="298" spans="1:12" x14ac:dyDescent="0.2">
      <c r="A298"/>
      <c r="B298"/>
      <c r="C298"/>
      <c r="D298"/>
      <c r="E298"/>
      <c r="F298"/>
      <c r="G298"/>
      <c r="H298"/>
      <c r="I298"/>
      <c r="J298"/>
      <c r="K298"/>
      <c r="L298"/>
    </row>
    <row r="299" spans="1:12" x14ac:dyDescent="0.2">
      <c r="A299"/>
      <c r="B299"/>
      <c r="C299"/>
      <c r="D299"/>
      <c r="E299"/>
      <c r="F299"/>
      <c r="G299"/>
      <c r="H299"/>
      <c r="I299"/>
      <c r="J299"/>
      <c r="K299"/>
      <c r="L299"/>
    </row>
    <row r="300" spans="1:12" x14ac:dyDescent="0.2">
      <c r="A300"/>
      <c r="B300"/>
      <c r="C300"/>
      <c r="D300"/>
      <c r="E300"/>
      <c r="F300"/>
      <c r="G300"/>
      <c r="H300"/>
      <c r="I300"/>
      <c r="J300"/>
      <c r="K300"/>
      <c r="L300"/>
    </row>
    <row r="301" spans="1:12" x14ac:dyDescent="0.2">
      <c r="A301"/>
      <c r="B301"/>
      <c r="C301"/>
      <c r="D301"/>
      <c r="E301"/>
      <c r="F301"/>
      <c r="G301"/>
      <c r="H301"/>
      <c r="I301"/>
      <c r="J301"/>
      <c r="K301"/>
      <c r="L301"/>
    </row>
    <row r="302" spans="1:12" x14ac:dyDescent="0.2">
      <c r="A302"/>
      <c r="B302"/>
      <c r="C302"/>
      <c r="D302"/>
      <c r="E302"/>
      <c r="F302"/>
      <c r="G302"/>
      <c r="H302"/>
      <c r="I302"/>
      <c r="J302"/>
      <c r="K302"/>
      <c r="L302"/>
    </row>
    <row r="303" spans="1:12" x14ac:dyDescent="0.2">
      <c r="A303"/>
      <c r="B303"/>
      <c r="C303"/>
      <c r="D303"/>
      <c r="E303"/>
      <c r="F303"/>
      <c r="G303"/>
      <c r="H303"/>
      <c r="I303"/>
      <c r="J303"/>
      <c r="K303"/>
      <c r="L303"/>
    </row>
    <row r="304" spans="1:12" x14ac:dyDescent="0.2">
      <c r="A304"/>
      <c r="B304"/>
      <c r="C304"/>
      <c r="D304"/>
      <c r="E304"/>
      <c r="F304"/>
      <c r="G304"/>
      <c r="H304"/>
      <c r="I304"/>
      <c r="J304"/>
      <c r="K304"/>
      <c r="L304"/>
    </row>
    <row r="305" spans="1:12" x14ac:dyDescent="0.2">
      <c r="A305"/>
      <c r="B305"/>
      <c r="C305"/>
      <c r="D305"/>
      <c r="E305"/>
      <c r="F305"/>
      <c r="G305"/>
      <c r="H305"/>
      <c r="I305"/>
      <c r="J305"/>
      <c r="K305"/>
      <c r="L305"/>
    </row>
    <row r="306" spans="1:12" x14ac:dyDescent="0.2">
      <c r="A306"/>
      <c r="B306"/>
      <c r="C306"/>
      <c r="D306"/>
      <c r="E306"/>
      <c r="F306"/>
      <c r="G306"/>
      <c r="H306"/>
      <c r="I306"/>
      <c r="J306"/>
      <c r="K306"/>
      <c r="L306"/>
    </row>
    <row r="307" spans="1:12" x14ac:dyDescent="0.2">
      <c r="A307"/>
      <c r="B307"/>
      <c r="C307"/>
      <c r="D307"/>
      <c r="E307"/>
      <c r="F307"/>
      <c r="G307"/>
      <c r="H307"/>
      <c r="I307"/>
      <c r="J307"/>
      <c r="K307"/>
      <c r="L307"/>
    </row>
    <row r="308" spans="1:12" x14ac:dyDescent="0.2">
      <c r="A308"/>
      <c r="B308"/>
      <c r="C308"/>
      <c r="D308"/>
      <c r="E308"/>
      <c r="F308"/>
      <c r="G308"/>
      <c r="H308"/>
      <c r="I308"/>
      <c r="J308"/>
      <c r="K308"/>
      <c r="L308"/>
    </row>
    <row r="309" spans="1:12" x14ac:dyDescent="0.2">
      <c r="A309"/>
      <c r="B309"/>
      <c r="C309"/>
      <c r="D309"/>
      <c r="E309"/>
      <c r="F309"/>
      <c r="G309"/>
      <c r="H309"/>
      <c r="I309"/>
      <c r="J309"/>
      <c r="K309"/>
      <c r="L309"/>
    </row>
    <row r="310" spans="1:12" x14ac:dyDescent="0.2">
      <c r="A310"/>
      <c r="B310"/>
      <c r="C310"/>
      <c r="D310"/>
      <c r="E310"/>
      <c r="F310"/>
      <c r="G310"/>
      <c r="H310"/>
      <c r="I310"/>
      <c r="J310"/>
      <c r="K310"/>
      <c r="L310"/>
    </row>
    <row r="311" spans="1:12" x14ac:dyDescent="0.2">
      <c r="A311"/>
      <c r="B311"/>
      <c r="C311"/>
      <c r="D311"/>
      <c r="E311"/>
      <c r="F311"/>
      <c r="G311"/>
      <c r="H311"/>
      <c r="I311"/>
      <c r="J311"/>
      <c r="K311"/>
      <c r="L311"/>
    </row>
    <row r="312" spans="1:12" x14ac:dyDescent="0.2">
      <c r="A312"/>
      <c r="B312"/>
      <c r="C312"/>
      <c r="D312"/>
      <c r="E312"/>
      <c r="F312"/>
      <c r="G312"/>
      <c r="H312"/>
      <c r="I312"/>
      <c r="J312"/>
      <c r="K312"/>
      <c r="L312"/>
    </row>
    <row r="313" spans="1:12" x14ac:dyDescent="0.2">
      <c r="A313"/>
      <c r="B313"/>
      <c r="C313"/>
      <c r="D313"/>
      <c r="E313"/>
      <c r="F313"/>
      <c r="G313"/>
      <c r="H313"/>
      <c r="I313"/>
      <c r="J313"/>
      <c r="K313"/>
      <c r="L313"/>
    </row>
    <row r="314" spans="1:12" x14ac:dyDescent="0.2">
      <c r="A314"/>
      <c r="B314"/>
      <c r="C314"/>
      <c r="D314"/>
      <c r="E314"/>
      <c r="F314"/>
      <c r="G314"/>
      <c r="H314"/>
      <c r="I314"/>
      <c r="J314"/>
      <c r="K314"/>
      <c r="L314"/>
    </row>
    <row r="315" spans="1:12" x14ac:dyDescent="0.2">
      <c r="A315"/>
      <c r="B315"/>
      <c r="C315"/>
      <c r="D315"/>
      <c r="E315"/>
      <c r="F315"/>
      <c r="G315"/>
      <c r="H315"/>
      <c r="I315"/>
      <c r="J315"/>
      <c r="K315"/>
      <c r="L315"/>
    </row>
    <row r="316" spans="1:12" x14ac:dyDescent="0.2">
      <c r="A316"/>
      <c r="B316"/>
      <c r="C316"/>
      <c r="D316"/>
      <c r="E316"/>
      <c r="F316"/>
      <c r="G316"/>
      <c r="H316"/>
      <c r="I316"/>
      <c r="J316"/>
      <c r="K316"/>
      <c r="L316"/>
    </row>
    <row r="317" spans="1:12" x14ac:dyDescent="0.2">
      <c r="A317"/>
      <c r="B317"/>
      <c r="C317"/>
      <c r="D317"/>
      <c r="E317"/>
      <c r="F317"/>
      <c r="G317"/>
      <c r="H317"/>
      <c r="I317"/>
      <c r="J317"/>
      <c r="K317"/>
      <c r="L317"/>
    </row>
    <row r="318" spans="1:12" x14ac:dyDescent="0.2">
      <c r="A318"/>
      <c r="B318"/>
      <c r="C318"/>
      <c r="D318"/>
      <c r="E318"/>
      <c r="F318"/>
      <c r="G318"/>
      <c r="H318"/>
      <c r="I318"/>
      <c r="J318"/>
      <c r="K318"/>
      <c r="L318"/>
    </row>
    <row r="319" spans="1:12" x14ac:dyDescent="0.2">
      <c r="A319"/>
      <c r="B319"/>
      <c r="C319"/>
      <c r="D319"/>
      <c r="E319"/>
      <c r="F319"/>
      <c r="G319"/>
      <c r="H319"/>
      <c r="I319"/>
      <c r="J319"/>
      <c r="K319"/>
      <c r="L319"/>
    </row>
    <row r="320" spans="1:12" x14ac:dyDescent="0.2">
      <c r="A320"/>
      <c r="B320"/>
      <c r="C320"/>
      <c r="D320"/>
      <c r="E320"/>
      <c r="F320"/>
      <c r="G320"/>
      <c r="H320"/>
      <c r="I320"/>
      <c r="J320"/>
      <c r="K320"/>
      <c r="L320"/>
    </row>
    <row r="321" spans="1:12" x14ac:dyDescent="0.2">
      <c r="A321"/>
      <c r="B321"/>
      <c r="C321"/>
      <c r="D321"/>
      <c r="E321"/>
      <c r="F321"/>
      <c r="G321"/>
      <c r="H321"/>
      <c r="I321"/>
      <c r="J321"/>
      <c r="K321"/>
      <c r="L321"/>
    </row>
    <row r="322" spans="1:12" x14ac:dyDescent="0.2">
      <c r="A322"/>
      <c r="B322"/>
      <c r="C322"/>
      <c r="D322"/>
      <c r="E322"/>
      <c r="F322"/>
      <c r="G322"/>
      <c r="H322"/>
      <c r="I322"/>
      <c r="J322"/>
      <c r="K322"/>
      <c r="L322"/>
    </row>
    <row r="323" spans="1:12" x14ac:dyDescent="0.2">
      <c r="A323"/>
      <c r="B323"/>
      <c r="C323"/>
      <c r="D323"/>
      <c r="E323"/>
      <c r="F323"/>
      <c r="G323"/>
      <c r="H323"/>
      <c r="I323"/>
      <c r="J323"/>
      <c r="K323"/>
      <c r="L323"/>
    </row>
    <row r="324" spans="1:12" x14ac:dyDescent="0.2">
      <c r="A324"/>
      <c r="B324"/>
      <c r="C324"/>
      <c r="D324"/>
      <c r="E324"/>
      <c r="F324"/>
      <c r="G324"/>
      <c r="H324"/>
      <c r="I324"/>
      <c r="J324"/>
      <c r="K324"/>
      <c r="L324"/>
    </row>
    <row r="325" spans="1:12" x14ac:dyDescent="0.2">
      <c r="A325"/>
      <c r="B325"/>
      <c r="C325"/>
      <c r="D325"/>
      <c r="E325"/>
      <c r="F325"/>
      <c r="G325"/>
      <c r="H325"/>
      <c r="I325"/>
      <c r="J325"/>
      <c r="K325"/>
      <c r="L325"/>
    </row>
    <row r="326" spans="1:12" x14ac:dyDescent="0.2">
      <c r="A326"/>
      <c r="B326"/>
      <c r="C326"/>
      <c r="D326"/>
      <c r="E326"/>
      <c r="F326"/>
      <c r="G326"/>
      <c r="H326"/>
      <c r="I326"/>
      <c r="J326"/>
      <c r="K326"/>
      <c r="L326"/>
    </row>
    <row r="327" spans="1:12" x14ac:dyDescent="0.2">
      <c r="A327"/>
      <c r="B327"/>
      <c r="C327"/>
      <c r="D327"/>
      <c r="E327"/>
      <c r="F327"/>
      <c r="G327"/>
      <c r="H327"/>
      <c r="I327"/>
      <c r="J327"/>
      <c r="K327"/>
      <c r="L327"/>
    </row>
    <row r="328" spans="1:12" x14ac:dyDescent="0.2">
      <c r="A328"/>
      <c r="B328"/>
      <c r="C328"/>
      <c r="D328"/>
      <c r="E328"/>
      <c r="F328"/>
      <c r="G328"/>
      <c r="H328"/>
      <c r="I328"/>
      <c r="J328"/>
      <c r="K328"/>
      <c r="L328"/>
    </row>
    <row r="329" spans="1:12" x14ac:dyDescent="0.2">
      <c r="A329"/>
      <c r="B329"/>
      <c r="C329"/>
      <c r="D329"/>
      <c r="E329"/>
      <c r="F329"/>
      <c r="G329"/>
      <c r="H329"/>
      <c r="I329"/>
      <c r="J329"/>
      <c r="K329"/>
      <c r="L329"/>
    </row>
    <row r="330" spans="1:12" x14ac:dyDescent="0.2">
      <c r="A330"/>
      <c r="B330"/>
      <c r="C330"/>
      <c r="D330"/>
      <c r="E330"/>
      <c r="F330"/>
      <c r="G330"/>
      <c r="H330"/>
      <c r="I330"/>
      <c r="J330"/>
      <c r="K330"/>
      <c r="L330"/>
    </row>
    <row r="331" spans="1:12" x14ac:dyDescent="0.2">
      <c r="A331"/>
      <c r="B331"/>
      <c r="C331"/>
      <c r="D331"/>
      <c r="E331"/>
      <c r="F331"/>
      <c r="G331"/>
      <c r="H331"/>
      <c r="I331"/>
      <c r="J331"/>
      <c r="K331"/>
      <c r="L331"/>
    </row>
    <row r="332" spans="1:12" x14ac:dyDescent="0.2">
      <c r="A332"/>
      <c r="B332"/>
      <c r="C332"/>
      <c r="D332"/>
      <c r="E332"/>
      <c r="F332"/>
      <c r="G332"/>
      <c r="H332"/>
      <c r="I332"/>
      <c r="J332"/>
      <c r="K332"/>
      <c r="L332"/>
    </row>
    <row r="333" spans="1:12" x14ac:dyDescent="0.2">
      <c r="A333"/>
      <c r="B333"/>
      <c r="C333"/>
      <c r="D333"/>
      <c r="E333"/>
      <c r="F333"/>
      <c r="G333"/>
      <c r="H333"/>
      <c r="I333"/>
      <c r="J333"/>
      <c r="K333"/>
      <c r="L333"/>
    </row>
    <row r="334" spans="1:12" x14ac:dyDescent="0.2">
      <c r="A334"/>
      <c r="B334"/>
      <c r="C334"/>
      <c r="D334"/>
      <c r="E334"/>
      <c r="F334"/>
      <c r="G334"/>
      <c r="H334"/>
      <c r="I334"/>
      <c r="J334"/>
      <c r="K334"/>
      <c r="L334"/>
    </row>
    <row r="335" spans="1:12" x14ac:dyDescent="0.2">
      <c r="A335"/>
      <c r="B335"/>
      <c r="C335"/>
      <c r="D335"/>
      <c r="E335"/>
      <c r="F335"/>
      <c r="G335"/>
      <c r="H335"/>
      <c r="I335"/>
      <c r="J335"/>
      <c r="K335"/>
      <c r="L335"/>
    </row>
    <row r="336" spans="1:12" x14ac:dyDescent="0.2">
      <c r="A336"/>
      <c r="B336"/>
      <c r="C336"/>
      <c r="D336"/>
      <c r="E336"/>
      <c r="F336"/>
      <c r="G336"/>
      <c r="H336"/>
      <c r="I336"/>
      <c r="J336"/>
      <c r="K336"/>
      <c r="L336"/>
    </row>
    <row r="337" spans="1:12" x14ac:dyDescent="0.2">
      <c r="A337"/>
      <c r="B337"/>
      <c r="C337"/>
      <c r="D337"/>
      <c r="E337"/>
      <c r="F337"/>
      <c r="G337"/>
      <c r="H337"/>
      <c r="I337"/>
      <c r="J337"/>
      <c r="K337"/>
      <c r="L337"/>
    </row>
    <row r="338" spans="1:12" x14ac:dyDescent="0.2">
      <c r="A338"/>
      <c r="B338"/>
      <c r="C338"/>
      <c r="D338"/>
      <c r="E338"/>
      <c r="F338"/>
      <c r="G338"/>
      <c r="H338"/>
      <c r="I338"/>
      <c r="J338"/>
      <c r="K338"/>
      <c r="L338"/>
    </row>
    <row r="339" spans="1:12" x14ac:dyDescent="0.2">
      <c r="A339"/>
      <c r="B339"/>
      <c r="C339"/>
      <c r="D339"/>
      <c r="E339"/>
      <c r="F339"/>
      <c r="G339"/>
      <c r="H339"/>
      <c r="I339"/>
      <c r="J339"/>
      <c r="K339"/>
      <c r="L339"/>
    </row>
    <row r="340" spans="1:12" x14ac:dyDescent="0.2">
      <c r="A340"/>
      <c r="B340"/>
      <c r="C340"/>
      <c r="D340"/>
      <c r="E340"/>
      <c r="F340"/>
      <c r="G340"/>
      <c r="H340"/>
      <c r="I340"/>
      <c r="J340"/>
      <c r="K340"/>
      <c r="L340"/>
    </row>
    <row r="341" spans="1:12" x14ac:dyDescent="0.2">
      <c r="A341"/>
      <c r="B341"/>
      <c r="C341"/>
      <c r="D341"/>
      <c r="E341"/>
      <c r="F341"/>
      <c r="G341"/>
      <c r="H341"/>
      <c r="I341"/>
      <c r="J341"/>
      <c r="K341"/>
      <c r="L341"/>
    </row>
    <row r="342" spans="1:12" x14ac:dyDescent="0.2">
      <c r="A342"/>
      <c r="B342"/>
      <c r="C342"/>
      <c r="D342"/>
      <c r="E342"/>
      <c r="F342"/>
      <c r="G342"/>
      <c r="H342"/>
      <c r="I342"/>
      <c r="J342"/>
      <c r="K342"/>
      <c r="L342"/>
    </row>
    <row r="343" spans="1:12" x14ac:dyDescent="0.2">
      <c r="A343"/>
      <c r="B343"/>
      <c r="C343"/>
      <c r="D343"/>
      <c r="E343"/>
      <c r="F343"/>
      <c r="G343"/>
      <c r="H343"/>
      <c r="I343"/>
      <c r="J343"/>
      <c r="K343"/>
      <c r="L343"/>
    </row>
    <row r="344" spans="1:12" x14ac:dyDescent="0.2">
      <c r="A344"/>
      <c r="B344"/>
      <c r="C344"/>
      <c r="D344"/>
      <c r="E344"/>
      <c r="F344"/>
      <c r="G344"/>
      <c r="H344"/>
      <c r="I344"/>
      <c r="J344"/>
      <c r="K344"/>
      <c r="L344"/>
    </row>
    <row r="345" spans="1:12" x14ac:dyDescent="0.2">
      <c r="A345"/>
      <c r="B345"/>
      <c r="C345"/>
      <c r="D345"/>
      <c r="E345"/>
      <c r="F345"/>
      <c r="G345"/>
      <c r="H345"/>
      <c r="I345"/>
      <c r="J345"/>
      <c r="K345"/>
      <c r="L345"/>
    </row>
    <row r="346" spans="1:12" x14ac:dyDescent="0.2">
      <c r="A346"/>
      <c r="B346"/>
      <c r="C346"/>
      <c r="D346"/>
      <c r="E346"/>
      <c r="F346"/>
      <c r="G346"/>
      <c r="H346"/>
      <c r="I346"/>
      <c r="J346"/>
      <c r="K346"/>
      <c r="L346"/>
    </row>
    <row r="347" spans="1:12" x14ac:dyDescent="0.2">
      <c r="A347"/>
      <c r="B347"/>
      <c r="C347"/>
      <c r="D347"/>
      <c r="E347"/>
      <c r="F347"/>
      <c r="G347"/>
      <c r="H347"/>
      <c r="I347"/>
      <c r="J347"/>
      <c r="K347"/>
      <c r="L347"/>
    </row>
    <row r="348" spans="1:12" x14ac:dyDescent="0.2">
      <c r="A348"/>
      <c r="B348"/>
      <c r="C348"/>
      <c r="D348"/>
      <c r="E348"/>
      <c r="F348"/>
      <c r="G348"/>
      <c r="H348"/>
      <c r="I348"/>
      <c r="J348"/>
      <c r="K348"/>
      <c r="L348"/>
    </row>
    <row r="349" spans="1:12" x14ac:dyDescent="0.2">
      <c r="A349"/>
      <c r="B349"/>
      <c r="C349"/>
      <c r="D349"/>
      <c r="E349"/>
      <c r="F349"/>
      <c r="G349"/>
      <c r="H349"/>
      <c r="I349"/>
      <c r="J349"/>
      <c r="K349"/>
      <c r="L349"/>
    </row>
    <row r="350" spans="1:12" x14ac:dyDescent="0.2">
      <c r="A350"/>
      <c r="B350"/>
      <c r="C350"/>
      <c r="D350"/>
      <c r="E350"/>
      <c r="F350"/>
      <c r="G350"/>
      <c r="H350"/>
      <c r="I350"/>
      <c r="J350"/>
      <c r="K350"/>
      <c r="L350"/>
    </row>
    <row r="351" spans="1:12" x14ac:dyDescent="0.2">
      <c r="A351"/>
      <c r="B351"/>
      <c r="C351"/>
      <c r="D351"/>
      <c r="E351"/>
      <c r="F351"/>
      <c r="G351"/>
      <c r="H351"/>
      <c r="I351"/>
      <c r="J351"/>
      <c r="K351"/>
      <c r="L351"/>
    </row>
    <row r="352" spans="1:12" x14ac:dyDescent="0.2">
      <c r="A352"/>
      <c r="B352"/>
      <c r="C352"/>
      <c r="D352"/>
      <c r="E352"/>
      <c r="F352"/>
      <c r="G352"/>
      <c r="H352"/>
      <c r="I352"/>
      <c r="J352"/>
      <c r="K352"/>
      <c r="L352"/>
    </row>
    <row r="353" spans="1:12" x14ac:dyDescent="0.2">
      <c r="A353"/>
      <c r="B353"/>
      <c r="C353"/>
      <c r="D353"/>
      <c r="E353"/>
      <c r="F353"/>
      <c r="G353"/>
      <c r="H353"/>
      <c r="I353"/>
      <c r="J353"/>
      <c r="K353"/>
      <c r="L353"/>
    </row>
    <row r="354" spans="1:12" x14ac:dyDescent="0.2">
      <c r="A354"/>
      <c r="B354"/>
      <c r="C354"/>
      <c r="D354"/>
      <c r="E354"/>
      <c r="F354"/>
      <c r="G354"/>
      <c r="H354"/>
      <c r="I354"/>
      <c r="J354"/>
      <c r="K354"/>
      <c r="L354"/>
    </row>
    <row r="355" spans="1:12" x14ac:dyDescent="0.2">
      <c r="A355"/>
      <c r="B355"/>
      <c r="C355"/>
      <c r="D355"/>
      <c r="E355"/>
      <c r="F355"/>
      <c r="G355"/>
      <c r="H355"/>
      <c r="I355"/>
      <c r="J355"/>
      <c r="K355"/>
      <c r="L355"/>
    </row>
    <row r="356" spans="1:12" x14ac:dyDescent="0.2">
      <c r="A356"/>
      <c r="B356"/>
      <c r="C356"/>
      <c r="D356"/>
      <c r="E356"/>
      <c r="F356"/>
      <c r="G356"/>
      <c r="H356"/>
      <c r="I356"/>
      <c r="J356"/>
      <c r="K356"/>
      <c r="L356"/>
    </row>
    <row r="357" spans="1:12" x14ac:dyDescent="0.2">
      <c r="A357"/>
      <c r="B357"/>
      <c r="C357"/>
      <c r="D357"/>
      <c r="E357"/>
      <c r="F357"/>
      <c r="G357"/>
      <c r="H357"/>
      <c r="I357"/>
      <c r="J357"/>
      <c r="K357"/>
      <c r="L357"/>
    </row>
    <row r="358" spans="1:12" x14ac:dyDescent="0.2">
      <c r="A358"/>
      <c r="B358"/>
      <c r="C358"/>
      <c r="D358"/>
      <c r="E358"/>
      <c r="F358"/>
      <c r="G358"/>
      <c r="H358"/>
      <c r="I358"/>
      <c r="J358"/>
      <c r="K358"/>
      <c r="L358"/>
    </row>
    <row r="359" spans="1:12" x14ac:dyDescent="0.2">
      <c r="A359"/>
      <c r="B359"/>
      <c r="C359"/>
      <c r="D359"/>
      <c r="E359"/>
      <c r="F359"/>
      <c r="G359"/>
      <c r="H359"/>
      <c r="I359"/>
      <c r="J359"/>
      <c r="K359"/>
      <c r="L359"/>
    </row>
    <row r="360" spans="1:12" x14ac:dyDescent="0.2">
      <c r="A360"/>
      <c r="B360"/>
      <c r="C360"/>
      <c r="D360"/>
      <c r="E360"/>
      <c r="F360"/>
      <c r="G360"/>
      <c r="H360"/>
      <c r="I360"/>
      <c r="J360"/>
      <c r="K360"/>
      <c r="L360"/>
    </row>
    <row r="361" spans="1:12" x14ac:dyDescent="0.2">
      <c r="A361"/>
      <c r="B361"/>
      <c r="C361"/>
      <c r="D361"/>
      <c r="E361"/>
      <c r="F361"/>
      <c r="G361"/>
      <c r="H361"/>
      <c r="I361"/>
      <c r="J361"/>
      <c r="K361"/>
      <c r="L361"/>
    </row>
    <row r="362" spans="1:12" x14ac:dyDescent="0.2">
      <c r="A362"/>
      <c r="B362"/>
      <c r="C362"/>
      <c r="D362"/>
      <c r="E362"/>
      <c r="F362"/>
      <c r="G362"/>
      <c r="H362"/>
      <c r="I362"/>
      <c r="J362"/>
      <c r="K362"/>
      <c r="L362"/>
    </row>
    <row r="363" spans="1:12" x14ac:dyDescent="0.2">
      <c r="A363"/>
      <c r="B363"/>
      <c r="C363"/>
      <c r="D363"/>
      <c r="E363"/>
      <c r="F363"/>
      <c r="G363"/>
      <c r="H363"/>
      <c r="I363"/>
      <c r="J363"/>
      <c r="K363"/>
      <c r="L363"/>
    </row>
    <row r="364" spans="1:12" x14ac:dyDescent="0.2">
      <c r="A364"/>
      <c r="B364"/>
      <c r="C364"/>
      <c r="D364"/>
      <c r="E364"/>
      <c r="F364"/>
      <c r="G364"/>
      <c r="H364"/>
      <c r="I364"/>
      <c r="J364"/>
      <c r="K364"/>
      <c r="L364"/>
    </row>
    <row r="365" spans="1:12" x14ac:dyDescent="0.2">
      <c r="A365"/>
      <c r="B365"/>
      <c r="C365"/>
      <c r="D365"/>
      <c r="E365"/>
      <c r="F365"/>
      <c r="G365"/>
      <c r="H365"/>
      <c r="I365"/>
      <c r="J365"/>
      <c r="K365"/>
      <c r="L365"/>
    </row>
    <row r="366" spans="1:12" x14ac:dyDescent="0.2">
      <c r="A366"/>
      <c r="B366"/>
      <c r="C366"/>
      <c r="D366"/>
      <c r="E366"/>
      <c r="F366"/>
      <c r="G366"/>
      <c r="H366"/>
      <c r="I366"/>
      <c r="J366"/>
      <c r="K366"/>
      <c r="L366"/>
    </row>
    <row r="367" spans="1:12" x14ac:dyDescent="0.2">
      <c r="A367"/>
      <c r="B367"/>
      <c r="C367"/>
      <c r="D367"/>
      <c r="E367"/>
      <c r="F367"/>
      <c r="G367"/>
      <c r="H367"/>
      <c r="I367"/>
      <c r="J367"/>
      <c r="K367"/>
      <c r="L367"/>
    </row>
    <row r="368" spans="1:12" x14ac:dyDescent="0.2">
      <c r="A368"/>
      <c r="B368"/>
      <c r="C368"/>
      <c r="D368"/>
      <c r="E368"/>
      <c r="F368"/>
      <c r="G368"/>
      <c r="H368"/>
      <c r="I368"/>
      <c r="J368"/>
      <c r="K368"/>
      <c r="L368"/>
    </row>
    <row r="369" spans="1:12" x14ac:dyDescent="0.2">
      <c r="A369"/>
      <c r="B369"/>
      <c r="C369"/>
      <c r="D369"/>
      <c r="E369"/>
      <c r="F369"/>
      <c r="G369"/>
      <c r="H369"/>
      <c r="I369"/>
      <c r="J369"/>
      <c r="K369"/>
      <c r="L369"/>
    </row>
    <row r="370" spans="1:12" x14ac:dyDescent="0.2">
      <c r="A370"/>
      <c r="B370"/>
      <c r="C370"/>
      <c r="D370"/>
      <c r="E370"/>
      <c r="F370"/>
      <c r="G370"/>
      <c r="H370"/>
      <c r="I370"/>
      <c r="J370"/>
      <c r="K370"/>
      <c r="L370"/>
    </row>
    <row r="371" spans="1:12" x14ac:dyDescent="0.2">
      <c r="A371"/>
      <c r="B371"/>
      <c r="C371"/>
      <c r="D371"/>
      <c r="E371"/>
      <c r="F371"/>
      <c r="G371"/>
      <c r="H371"/>
      <c r="I371"/>
      <c r="J371"/>
      <c r="K371"/>
      <c r="L371"/>
    </row>
    <row r="372" spans="1:12" x14ac:dyDescent="0.2">
      <c r="A372"/>
      <c r="B372"/>
      <c r="C372"/>
      <c r="D372"/>
      <c r="E372"/>
      <c r="F372"/>
      <c r="G372"/>
      <c r="H372"/>
      <c r="I372"/>
      <c r="J372"/>
      <c r="K372"/>
      <c r="L372"/>
    </row>
    <row r="373" spans="1:12" x14ac:dyDescent="0.2">
      <c r="A373"/>
      <c r="B373"/>
      <c r="C373"/>
      <c r="D373"/>
      <c r="E373"/>
      <c r="F373"/>
      <c r="G373"/>
      <c r="H373"/>
      <c r="I373"/>
      <c r="J373"/>
      <c r="K373"/>
      <c r="L373"/>
    </row>
    <row r="374" spans="1:12" x14ac:dyDescent="0.2">
      <c r="A374"/>
      <c r="B374"/>
      <c r="C374"/>
      <c r="D374"/>
      <c r="E374"/>
      <c r="F374"/>
      <c r="G374"/>
      <c r="H374"/>
      <c r="I374"/>
      <c r="J374"/>
      <c r="K374"/>
      <c r="L374"/>
    </row>
  </sheetData>
  <phoneticPr fontId="0" type="noConversion"/>
  <dataValidations count="9">
    <dataValidation type="list" allowBlank="1" showInputMessage="1" showErrorMessage="1" sqref="H48:H49 H60:H61 H54:H55" xr:uid="{2AD06868-3DA0-4D46-B028-102126E3F358}">
      <formula1>"Yes, No"</formula1>
    </dataValidation>
    <dataValidation type="list" allowBlank="1" showInputMessage="1" showErrorMessage="1" sqref="C7:C36" xr:uid="{6BB29C2E-5A0D-4E8C-ABA2-B9805B0D1013}">
      <formula1>"A,R,C"</formula1>
    </dataValidation>
    <dataValidation type="list" allowBlank="1" showInputMessage="1" showErrorMessage="1" sqref="A41:A43" xr:uid="{9E7E7B9C-48DC-4B3A-8DFE-1E8495D2ED63}">
      <formula1>Vehicle_Type</formula1>
    </dataValidation>
    <dataValidation type="list" allowBlank="1" showInputMessage="1" showErrorMessage="1" sqref="A48:A49" xr:uid="{7D316F14-3BFB-418F-AF53-6A35BE405FDD}">
      <formula1>Air_Type</formula1>
    </dataValidation>
    <dataValidation type="list" allowBlank="1" showInputMessage="1" showErrorMessage="1" prompt="click on arrow for a drop down list" sqref="A54:A55" xr:uid="{14118B59-02E5-4072-BF3C-68865158BE4C}">
      <formula1>Boat_Type</formula1>
    </dataValidation>
    <dataValidation type="list" allowBlank="1" showInputMessage="1" showErrorMessage="1" prompt="click on arrow for a drop down list" sqref="A60:A61" xr:uid="{0CA465FB-ABB1-46A6-99A4-7B3DECDAB9AD}">
      <formula1>Cutter_Type</formula1>
    </dataValidation>
    <dataValidation type="list" allowBlank="1" showInputMessage="1" showErrorMessage="1" prompt="click on arrow for a drop down list" sqref="A66:A68" xr:uid="{A1060697-EE2B-4BA0-A05D-BCC238946455}">
      <formula1>Equip_List</formula1>
    </dataValidation>
    <dataValidation type="list" allowBlank="1" showInputMessage="1" showErrorMessage="1" sqref="E7:E36" xr:uid="{66A15C5B-D871-4013-88F1-ACDE4ACEE6DF}">
      <formula1>Paygrade</formula1>
    </dataValidation>
    <dataValidation type="list" errorStyle="warning" allowBlank="1" showInputMessage="1" showErrorMessage="1" errorTitle="Warning" error="This Position is not part of the standard list Select Yes to continue." sqref="F7:F36" xr:uid="{13C68241-E67C-4186-932A-D365FFAB034D}">
      <formula1>Duty_List</formula1>
    </dataValidation>
  </dataValidations>
  <pageMargins left="0.7" right="0.7" top="0.75" bottom="0.75" header="0.3" footer="0.3"/>
  <pageSetup scale="74" fitToHeight="0" orientation="portrait" r:id="rId1"/>
  <headerFooter alignWithMargins="0"/>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9">
    <pageSetUpPr fitToPage="1"/>
  </sheetPr>
  <dimension ref="A1:R311"/>
  <sheetViews>
    <sheetView showGridLines="0" zoomScaleNormal="100" workbookViewId="0"/>
  </sheetViews>
  <sheetFormatPr defaultColWidth="9.140625" defaultRowHeight="12.75" x14ac:dyDescent="0.2"/>
  <cols>
    <col min="1" max="1" width="24.7109375" style="6" customWidth="1"/>
    <col min="2" max="2" width="15.28515625" style="5" bestFit="1" customWidth="1"/>
    <col min="3" max="3" width="8" style="6" customWidth="1"/>
    <col min="4" max="4" width="16.28515625" style="6" customWidth="1"/>
    <col min="5" max="5" width="8.7109375" style="6" bestFit="1" customWidth="1"/>
    <col min="6" max="6" width="12.7109375" style="6" customWidth="1"/>
    <col min="7" max="7" width="12" style="6" customWidth="1"/>
    <col min="8" max="8" width="12.7109375" style="6" customWidth="1"/>
    <col min="9" max="9" width="12.7109375" style="5" customWidth="1"/>
    <col min="10" max="16384" width="9.140625" style="5"/>
  </cols>
  <sheetData>
    <row r="1" spans="1:10" x14ac:dyDescent="0.2">
      <c r="A1" s="72" t="s">
        <v>119</v>
      </c>
      <c r="B1" s="85" t="str">
        <f>'Daily Summary'!J2</f>
        <v>UCGPXXXXXX</v>
      </c>
      <c r="D1" s="5"/>
      <c r="F1" s="12" t="s">
        <v>259</v>
      </c>
      <c r="G1" s="87" t="str">
        <f>'Daily Summary'!A1</f>
        <v>F/V StillaFloat</v>
      </c>
    </row>
    <row r="2" spans="1:10" x14ac:dyDescent="0.2">
      <c r="A2" s="30"/>
      <c r="B2" s="30"/>
      <c r="C2" s="30"/>
      <c r="D2" s="5"/>
      <c r="E2" s="30"/>
      <c r="F2" s="5"/>
      <c r="G2" s="30"/>
      <c r="H2" s="5"/>
    </row>
    <row r="3" spans="1:10" x14ac:dyDescent="0.2">
      <c r="A3" s="30"/>
      <c r="B3" s="30"/>
      <c r="C3" s="30"/>
      <c r="D3" s="5"/>
      <c r="E3" s="30"/>
      <c r="F3" s="5"/>
      <c r="G3" s="30"/>
      <c r="H3" s="5"/>
    </row>
    <row r="4" spans="1:10" ht="13.5" thickBot="1" x14ac:dyDescent="0.25">
      <c r="A4" s="12" t="s">
        <v>188</v>
      </c>
      <c r="B4" s="86">
        <f>'day25'!B4+1</f>
        <v>45225</v>
      </c>
      <c r="C4" s="30"/>
      <c r="D4" s="44"/>
      <c r="E4" s="44"/>
      <c r="F4" s="12" t="s">
        <v>311</v>
      </c>
      <c r="G4" s="70"/>
      <c r="H4" s="70"/>
      <c r="I4" s="74"/>
    </row>
    <row r="5" spans="1:10" ht="13.5" thickBot="1" x14ac:dyDescent="0.25">
      <c r="A5" s="12"/>
      <c r="B5" s="41"/>
      <c r="C5" s="30"/>
      <c r="D5" s="12"/>
      <c r="E5" s="12"/>
      <c r="F5" s="12"/>
      <c r="G5" s="40"/>
      <c r="H5" s="40"/>
      <c r="I5" s="40"/>
    </row>
    <row r="6" spans="1:10" s="190" customFormat="1" ht="11.25" x14ac:dyDescent="0.2">
      <c r="A6" s="185" t="s">
        <v>190</v>
      </c>
      <c r="B6" s="187" t="s">
        <v>236</v>
      </c>
      <c r="C6" s="187" t="s">
        <v>189</v>
      </c>
      <c r="D6" s="187" t="s">
        <v>191</v>
      </c>
      <c r="E6" s="187" t="s">
        <v>235</v>
      </c>
      <c r="F6" s="187" t="s">
        <v>192</v>
      </c>
      <c r="G6" s="187" t="s">
        <v>233</v>
      </c>
      <c r="H6" s="187" t="s">
        <v>234</v>
      </c>
      <c r="I6" s="264" t="s">
        <v>193</v>
      </c>
      <c r="J6" s="206"/>
    </row>
    <row r="7" spans="1:10" s="190" customFormat="1" ht="11.25" x14ac:dyDescent="0.2">
      <c r="A7" s="309" t="s">
        <v>409</v>
      </c>
      <c r="B7" s="310"/>
      <c r="C7" s="310"/>
      <c r="D7" s="208" t="s">
        <v>258</v>
      </c>
      <c r="E7" s="311" t="s">
        <v>30</v>
      </c>
      <c r="F7" s="210"/>
      <c r="G7" s="312">
        <v>0</v>
      </c>
      <c r="H7" s="313">
        <f>INDEX(Personnel[],MATCH(E7,Paygrade,0),2)</f>
        <v>38</v>
      </c>
      <c r="I7" s="314">
        <f>(G7*H7)</f>
        <v>0</v>
      </c>
    </row>
    <row r="8" spans="1:10" s="190" customFormat="1" ht="11.25" x14ac:dyDescent="0.2">
      <c r="A8" s="309" t="s">
        <v>409</v>
      </c>
      <c r="B8" s="207"/>
      <c r="C8" s="310"/>
      <c r="D8" s="208" t="s">
        <v>258</v>
      </c>
      <c r="E8" s="209" t="s">
        <v>32</v>
      </c>
      <c r="F8" s="210"/>
      <c r="G8" s="210">
        <v>0</v>
      </c>
      <c r="H8" s="313">
        <f>INDEX(Personnel[],MATCH(E8,Paygrade,0),2)</f>
        <v>52</v>
      </c>
      <c r="I8" s="212">
        <f t="shared" ref="I8:I36" si="0">(G8*H8)</f>
        <v>0</v>
      </c>
    </row>
    <row r="9" spans="1:10" s="190" customFormat="1" ht="11.25" x14ac:dyDescent="0.2">
      <c r="A9" s="309" t="s">
        <v>409</v>
      </c>
      <c r="B9" s="207"/>
      <c r="C9" s="310"/>
      <c r="D9" s="208" t="s">
        <v>258</v>
      </c>
      <c r="E9" s="209" t="s">
        <v>34</v>
      </c>
      <c r="F9" s="210"/>
      <c r="G9" s="210">
        <v>0</v>
      </c>
      <c r="H9" s="313">
        <f>INDEX(Personnel[],MATCH(E9,Paygrade,0),2)</f>
        <v>58</v>
      </c>
      <c r="I9" s="212">
        <f t="shared" si="0"/>
        <v>0</v>
      </c>
    </row>
    <row r="10" spans="1:10" s="190" customFormat="1" ht="11.25" x14ac:dyDescent="0.2">
      <c r="A10" s="309" t="s">
        <v>409</v>
      </c>
      <c r="B10" s="207"/>
      <c r="C10" s="310"/>
      <c r="D10" s="208" t="s">
        <v>258</v>
      </c>
      <c r="E10" s="209" t="s">
        <v>36</v>
      </c>
      <c r="F10" s="210"/>
      <c r="G10" s="210">
        <v>0</v>
      </c>
      <c r="H10" s="313">
        <f>INDEX(Personnel[],MATCH(E10,Paygrade,0),2)</f>
        <v>72</v>
      </c>
      <c r="I10" s="212">
        <f t="shared" si="0"/>
        <v>0</v>
      </c>
    </row>
    <row r="11" spans="1:10" s="190" customFormat="1" ht="11.25" x14ac:dyDescent="0.2">
      <c r="A11" s="309" t="s">
        <v>409</v>
      </c>
      <c r="B11" s="207"/>
      <c r="C11" s="310"/>
      <c r="D11" s="208" t="s">
        <v>258</v>
      </c>
      <c r="E11" s="209" t="s">
        <v>38</v>
      </c>
      <c r="F11" s="210"/>
      <c r="G11" s="210">
        <v>0</v>
      </c>
      <c r="H11" s="313">
        <f>INDEX(Personnel[],MATCH(E11,Paygrade,0),2)</f>
        <v>87</v>
      </c>
      <c r="I11" s="212">
        <f t="shared" si="0"/>
        <v>0</v>
      </c>
    </row>
    <row r="12" spans="1:10" s="190" customFormat="1" ht="11.25" x14ac:dyDescent="0.2">
      <c r="A12" s="309" t="s">
        <v>409</v>
      </c>
      <c r="B12" s="207"/>
      <c r="C12" s="310"/>
      <c r="D12" s="208" t="s">
        <v>258</v>
      </c>
      <c r="E12" s="209" t="s">
        <v>40</v>
      </c>
      <c r="F12" s="210"/>
      <c r="G12" s="210">
        <v>0</v>
      </c>
      <c r="H12" s="313">
        <f>INDEX(Personnel[],MATCH(E12,Paygrade,0),2)</f>
        <v>100</v>
      </c>
      <c r="I12" s="212">
        <f t="shared" si="0"/>
        <v>0</v>
      </c>
    </row>
    <row r="13" spans="1:10" s="190" customFormat="1" ht="11.25" x14ac:dyDescent="0.2">
      <c r="A13" s="309" t="s">
        <v>409</v>
      </c>
      <c r="B13" s="207"/>
      <c r="C13" s="310"/>
      <c r="D13" s="208" t="s">
        <v>258</v>
      </c>
      <c r="E13" s="209" t="s">
        <v>41</v>
      </c>
      <c r="F13" s="210"/>
      <c r="G13" s="210">
        <v>0</v>
      </c>
      <c r="H13" s="313">
        <f>INDEX(Personnel[],MATCH(E13,Paygrade,0),2)</f>
        <v>112</v>
      </c>
      <c r="I13" s="212">
        <f t="shared" si="0"/>
        <v>0</v>
      </c>
    </row>
    <row r="14" spans="1:10" s="190" customFormat="1" ht="11.25" x14ac:dyDescent="0.2">
      <c r="A14" s="309" t="s">
        <v>409</v>
      </c>
      <c r="B14" s="207"/>
      <c r="C14" s="310"/>
      <c r="D14" s="208" t="s">
        <v>258</v>
      </c>
      <c r="E14" s="209" t="s">
        <v>42</v>
      </c>
      <c r="F14" s="210"/>
      <c r="G14" s="210">
        <v>0</v>
      </c>
      <c r="H14" s="313">
        <f>INDEX(Personnel[],MATCH(E14,Paygrade,0),2)</f>
        <v>123</v>
      </c>
      <c r="I14" s="212">
        <f t="shared" si="0"/>
        <v>0</v>
      </c>
    </row>
    <row r="15" spans="1:10" s="190" customFormat="1" ht="11.25" x14ac:dyDescent="0.2">
      <c r="A15" s="309" t="s">
        <v>409</v>
      </c>
      <c r="B15" s="207"/>
      <c r="C15" s="310"/>
      <c r="D15" s="208" t="s">
        <v>258</v>
      </c>
      <c r="E15" s="209" t="s">
        <v>43</v>
      </c>
      <c r="F15" s="210"/>
      <c r="G15" s="210">
        <v>0</v>
      </c>
      <c r="H15" s="313">
        <f>INDEX(Personnel[],MATCH(E15,Paygrade,0),2)</f>
        <v>141</v>
      </c>
      <c r="I15" s="212">
        <f t="shared" si="0"/>
        <v>0</v>
      </c>
    </row>
    <row r="16" spans="1:10" s="190" customFormat="1" ht="11.25" x14ac:dyDescent="0.2">
      <c r="A16" s="309" t="s">
        <v>409</v>
      </c>
      <c r="B16" s="207"/>
      <c r="C16" s="310"/>
      <c r="D16" s="208" t="s">
        <v>258</v>
      </c>
      <c r="E16" s="209" t="s">
        <v>44</v>
      </c>
      <c r="F16" s="210"/>
      <c r="G16" s="210">
        <v>0</v>
      </c>
      <c r="H16" s="313">
        <f>INDEX(Personnel[],MATCH(E16,Paygrade,0),2)</f>
        <v>172</v>
      </c>
      <c r="I16" s="212">
        <f t="shared" si="0"/>
        <v>0</v>
      </c>
    </row>
    <row r="17" spans="1:9" s="190" customFormat="1" ht="11.25" x14ac:dyDescent="0.2">
      <c r="A17" s="309" t="s">
        <v>409</v>
      </c>
      <c r="B17" s="207"/>
      <c r="C17" s="310"/>
      <c r="D17" s="208" t="s">
        <v>258</v>
      </c>
      <c r="E17" s="209" t="s">
        <v>9</v>
      </c>
      <c r="F17" s="210"/>
      <c r="G17" s="210">
        <v>0</v>
      </c>
      <c r="H17" s="313">
        <f>INDEX(Personnel[],MATCH(E17,Paygrade,0),2)</f>
        <v>91</v>
      </c>
      <c r="I17" s="212">
        <f t="shared" si="0"/>
        <v>0</v>
      </c>
    </row>
    <row r="18" spans="1:9" s="190" customFormat="1" ht="11.25" x14ac:dyDescent="0.2">
      <c r="A18" s="309" t="s">
        <v>409</v>
      </c>
      <c r="B18" s="207"/>
      <c r="C18" s="310"/>
      <c r="D18" s="208" t="s">
        <v>258</v>
      </c>
      <c r="E18" s="209" t="s">
        <v>10</v>
      </c>
      <c r="F18" s="210"/>
      <c r="G18" s="210">
        <v>0</v>
      </c>
      <c r="H18" s="313">
        <f>INDEX(Personnel[],MATCH(E18,Paygrade,0),2)</f>
        <v>110</v>
      </c>
      <c r="I18" s="212">
        <f t="shared" si="0"/>
        <v>0</v>
      </c>
    </row>
    <row r="19" spans="1:9" s="190" customFormat="1" ht="11.25" x14ac:dyDescent="0.2">
      <c r="A19" s="309" t="s">
        <v>409</v>
      </c>
      <c r="B19" s="207"/>
      <c r="C19" s="310"/>
      <c r="D19" s="208" t="s">
        <v>258</v>
      </c>
      <c r="E19" s="209" t="s">
        <v>12</v>
      </c>
      <c r="F19" s="210"/>
      <c r="G19" s="210">
        <v>0</v>
      </c>
      <c r="H19" s="313">
        <f>INDEX(Personnel[],MATCH(E19,Paygrade,0),2)</f>
        <v>135</v>
      </c>
      <c r="I19" s="212">
        <f t="shared" si="0"/>
        <v>0</v>
      </c>
    </row>
    <row r="20" spans="1:9" s="190" customFormat="1" ht="11.25" x14ac:dyDescent="0.2">
      <c r="A20" s="309" t="s">
        <v>409</v>
      </c>
      <c r="B20" s="207"/>
      <c r="C20" s="310"/>
      <c r="D20" s="208" t="s">
        <v>258</v>
      </c>
      <c r="E20" s="209" t="s">
        <v>14</v>
      </c>
      <c r="F20" s="210"/>
      <c r="G20" s="210">
        <v>0</v>
      </c>
      <c r="H20" s="313">
        <f>INDEX(Personnel[],MATCH(E20,Paygrade,0),2)</f>
        <v>161</v>
      </c>
      <c r="I20" s="212">
        <f t="shared" si="0"/>
        <v>0</v>
      </c>
    </row>
    <row r="21" spans="1:9" s="190" customFormat="1" ht="11.25" x14ac:dyDescent="0.2">
      <c r="A21" s="309" t="s">
        <v>409</v>
      </c>
      <c r="B21" s="207"/>
      <c r="C21" s="310"/>
      <c r="D21" s="208" t="s">
        <v>258</v>
      </c>
      <c r="E21" s="209" t="s">
        <v>15</v>
      </c>
      <c r="F21" s="210"/>
      <c r="G21" s="210">
        <v>0</v>
      </c>
      <c r="H21" s="313">
        <f>INDEX(Personnel[],MATCH(E21,Paygrade,0),2)</f>
        <v>179</v>
      </c>
      <c r="I21" s="212">
        <f t="shared" si="0"/>
        <v>0</v>
      </c>
    </row>
    <row r="22" spans="1:9" s="190" customFormat="1" ht="11.25" x14ac:dyDescent="0.2">
      <c r="A22" s="309" t="s">
        <v>409</v>
      </c>
      <c r="B22" s="207"/>
      <c r="C22" s="310"/>
      <c r="D22" s="208" t="s">
        <v>258</v>
      </c>
      <c r="E22" s="209" t="s">
        <v>16</v>
      </c>
      <c r="F22" s="210"/>
      <c r="G22" s="210">
        <v>0</v>
      </c>
      <c r="H22" s="313">
        <f>INDEX(Personnel[],MATCH(E22,Paygrade,0),2)</f>
        <v>208</v>
      </c>
      <c r="I22" s="212">
        <f t="shared" si="0"/>
        <v>0</v>
      </c>
    </row>
    <row r="23" spans="1:9" s="190" customFormat="1" ht="11.25" x14ac:dyDescent="0.2">
      <c r="A23" s="309" t="s">
        <v>409</v>
      </c>
      <c r="B23" s="207"/>
      <c r="C23" s="310"/>
      <c r="D23" s="208" t="s">
        <v>258</v>
      </c>
      <c r="E23" s="209" t="s">
        <v>17</v>
      </c>
      <c r="F23" s="210"/>
      <c r="G23" s="210">
        <v>0</v>
      </c>
      <c r="H23" s="313">
        <f>INDEX(Personnel[],MATCH(E23,Paygrade,0),2)</f>
        <v>221</v>
      </c>
      <c r="I23" s="212">
        <f t="shared" si="0"/>
        <v>0</v>
      </c>
    </row>
    <row r="24" spans="1:9" s="190" customFormat="1" ht="11.25" x14ac:dyDescent="0.2">
      <c r="A24" s="309" t="s">
        <v>409</v>
      </c>
      <c r="B24" s="207"/>
      <c r="C24" s="310"/>
      <c r="D24" s="208" t="s">
        <v>258</v>
      </c>
      <c r="E24" s="209" t="s">
        <v>18</v>
      </c>
      <c r="F24" s="210"/>
      <c r="G24" s="210">
        <v>0</v>
      </c>
      <c r="H24" s="313">
        <f>INDEX(Personnel[],MATCH(E24,Paygrade,0),2)</f>
        <v>242</v>
      </c>
      <c r="I24" s="212">
        <f t="shared" si="0"/>
        <v>0</v>
      </c>
    </row>
    <row r="25" spans="1:9" s="190" customFormat="1" ht="11.25" x14ac:dyDescent="0.2">
      <c r="A25" s="309" t="s">
        <v>409</v>
      </c>
      <c r="B25" s="207"/>
      <c r="C25" s="310"/>
      <c r="D25" s="208" t="s">
        <v>258</v>
      </c>
      <c r="E25" s="209" t="s">
        <v>19</v>
      </c>
      <c r="F25" s="210"/>
      <c r="G25" s="210">
        <v>0</v>
      </c>
      <c r="H25" s="313">
        <f>INDEX(Personnel[],MATCH(E25,Paygrade,0),2)</f>
        <v>265</v>
      </c>
      <c r="I25" s="212">
        <f t="shared" si="0"/>
        <v>0</v>
      </c>
    </row>
    <row r="26" spans="1:9" s="190" customFormat="1" ht="11.25" x14ac:dyDescent="0.2">
      <c r="A26" s="309" t="s">
        <v>409</v>
      </c>
      <c r="B26" s="207"/>
      <c r="C26" s="310"/>
      <c r="D26" s="208" t="s">
        <v>258</v>
      </c>
      <c r="E26" s="209" t="s">
        <v>21</v>
      </c>
      <c r="F26" s="210"/>
      <c r="G26" s="210">
        <v>0</v>
      </c>
      <c r="H26" s="313">
        <f>INDEX(Personnel[],MATCH(E26,Paygrade,0),2)</f>
        <v>263</v>
      </c>
      <c r="I26" s="212">
        <f t="shared" si="0"/>
        <v>0</v>
      </c>
    </row>
    <row r="27" spans="1:9" s="190" customFormat="1" ht="11.25" x14ac:dyDescent="0.2">
      <c r="A27" s="309" t="s">
        <v>409</v>
      </c>
      <c r="B27" s="207"/>
      <c r="C27" s="310"/>
      <c r="D27" s="208" t="s">
        <v>258</v>
      </c>
      <c r="E27" s="209" t="s">
        <v>29</v>
      </c>
      <c r="F27" s="210"/>
      <c r="G27" s="210">
        <v>0</v>
      </c>
      <c r="H27" s="313">
        <f>INDEX(Personnel[],MATCH(E27,Paygrade,0),2)</f>
        <v>122</v>
      </c>
      <c r="I27" s="212">
        <f t="shared" si="0"/>
        <v>0</v>
      </c>
    </row>
    <row r="28" spans="1:9" s="190" customFormat="1" ht="11.25" x14ac:dyDescent="0.2">
      <c r="A28" s="309" t="s">
        <v>409</v>
      </c>
      <c r="B28" s="207"/>
      <c r="C28" s="310"/>
      <c r="D28" s="208" t="s">
        <v>258</v>
      </c>
      <c r="E28" s="209" t="s">
        <v>27</v>
      </c>
      <c r="F28" s="210"/>
      <c r="G28" s="210">
        <v>0</v>
      </c>
      <c r="H28" s="313">
        <f>INDEX(Personnel[],MATCH(E28,Paygrade,0),2)</f>
        <v>136</v>
      </c>
      <c r="I28" s="212">
        <f t="shared" si="0"/>
        <v>0</v>
      </c>
    </row>
    <row r="29" spans="1:9" s="190" customFormat="1" ht="11.25" x14ac:dyDescent="0.2">
      <c r="A29" s="309" t="s">
        <v>409</v>
      </c>
      <c r="B29" s="207"/>
      <c r="C29" s="310"/>
      <c r="D29" s="208" t="s">
        <v>258</v>
      </c>
      <c r="E29" s="209" t="s">
        <v>25</v>
      </c>
      <c r="F29" s="210"/>
      <c r="G29" s="210">
        <v>0</v>
      </c>
      <c r="H29" s="313">
        <f>INDEX(Personnel[],MATCH(E29,Paygrade,0),2)</f>
        <v>154</v>
      </c>
      <c r="I29" s="212">
        <f t="shared" si="0"/>
        <v>0</v>
      </c>
    </row>
    <row r="30" spans="1:9" s="190" customFormat="1" ht="11.25" x14ac:dyDescent="0.2">
      <c r="A30" s="309" t="s">
        <v>409</v>
      </c>
      <c r="B30" s="207"/>
      <c r="C30" s="310"/>
      <c r="D30" s="208" t="s">
        <v>258</v>
      </c>
      <c r="E30" s="209" t="s">
        <v>45</v>
      </c>
      <c r="F30" s="210"/>
      <c r="G30" s="210">
        <v>0</v>
      </c>
      <c r="H30" s="313">
        <f>INDEX(Personnel[],MATCH(E30,Paygrade,0),2)</f>
        <v>35</v>
      </c>
      <c r="I30" s="212">
        <f t="shared" si="0"/>
        <v>0</v>
      </c>
    </row>
    <row r="31" spans="1:9" s="190" customFormat="1" ht="11.25" x14ac:dyDescent="0.2">
      <c r="A31" s="309" t="s">
        <v>409</v>
      </c>
      <c r="B31" s="207"/>
      <c r="C31" s="310"/>
      <c r="D31" s="208" t="s">
        <v>258</v>
      </c>
      <c r="E31" s="209" t="s">
        <v>46</v>
      </c>
      <c r="F31" s="210"/>
      <c r="G31" s="210">
        <v>0</v>
      </c>
      <c r="H31" s="313">
        <f>INDEX(Personnel[],MATCH(E31,Paygrade,0),2)</f>
        <v>38</v>
      </c>
      <c r="I31" s="212">
        <f t="shared" si="0"/>
        <v>0</v>
      </c>
    </row>
    <row r="32" spans="1:9" s="190" customFormat="1" ht="11.25" x14ac:dyDescent="0.2">
      <c r="A32" s="309" t="s">
        <v>409</v>
      </c>
      <c r="B32" s="207"/>
      <c r="C32" s="310"/>
      <c r="D32" s="208" t="s">
        <v>258</v>
      </c>
      <c r="E32" s="209" t="s">
        <v>47</v>
      </c>
      <c r="F32" s="210"/>
      <c r="G32" s="210">
        <v>0</v>
      </c>
      <c r="H32" s="313">
        <f>INDEX(Personnel[],MATCH(E32,Paygrade,0),2)</f>
        <v>44</v>
      </c>
      <c r="I32" s="212">
        <f t="shared" si="0"/>
        <v>0</v>
      </c>
    </row>
    <row r="33" spans="1:18" s="190" customFormat="1" ht="11.25" x14ac:dyDescent="0.2">
      <c r="A33" s="309" t="s">
        <v>409</v>
      </c>
      <c r="B33" s="207"/>
      <c r="C33" s="310"/>
      <c r="D33" s="208" t="s">
        <v>258</v>
      </c>
      <c r="E33" s="209" t="s">
        <v>48</v>
      </c>
      <c r="F33" s="210"/>
      <c r="G33" s="210">
        <v>0</v>
      </c>
      <c r="H33" s="313">
        <f>INDEX(Personnel[],MATCH(E33,Paygrade,0),2)</f>
        <v>47</v>
      </c>
      <c r="I33" s="212">
        <f t="shared" si="0"/>
        <v>0</v>
      </c>
    </row>
    <row r="34" spans="1:18" s="190" customFormat="1" ht="11.25" x14ac:dyDescent="0.2">
      <c r="A34" s="309" t="s">
        <v>409</v>
      </c>
      <c r="B34" s="207"/>
      <c r="C34" s="310"/>
      <c r="D34" s="208" t="s">
        <v>258</v>
      </c>
      <c r="E34" s="209" t="s">
        <v>49</v>
      </c>
      <c r="F34" s="210"/>
      <c r="G34" s="210">
        <v>0</v>
      </c>
      <c r="H34" s="313">
        <f>INDEX(Personnel[],MATCH(E34,Paygrade,0),2)</f>
        <v>53</v>
      </c>
      <c r="I34" s="212">
        <f t="shared" si="0"/>
        <v>0</v>
      </c>
    </row>
    <row r="35" spans="1:18" s="190" customFormat="1" ht="11.25" x14ac:dyDescent="0.2">
      <c r="A35" s="309" t="s">
        <v>409</v>
      </c>
      <c r="B35" s="207"/>
      <c r="C35" s="310"/>
      <c r="D35" s="208" t="s">
        <v>258</v>
      </c>
      <c r="E35" s="209" t="s">
        <v>50</v>
      </c>
      <c r="F35" s="210"/>
      <c r="G35" s="210">
        <v>0</v>
      </c>
      <c r="H35" s="313">
        <f>INDEX(Personnel[],MATCH(E35,Paygrade,0),2)</f>
        <v>61</v>
      </c>
      <c r="I35" s="212">
        <f t="shared" si="0"/>
        <v>0</v>
      </c>
    </row>
    <row r="36" spans="1:18" s="190" customFormat="1" ht="11.25" x14ac:dyDescent="0.2">
      <c r="A36" s="309" t="s">
        <v>409</v>
      </c>
      <c r="B36" s="207"/>
      <c r="C36" s="310"/>
      <c r="D36" s="208" t="s">
        <v>258</v>
      </c>
      <c r="E36" s="209" t="s">
        <v>51</v>
      </c>
      <c r="F36" s="210"/>
      <c r="G36" s="210">
        <v>0</v>
      </c>
      <c r="H36" s="313">
        <f>INDEX(Personnel[],MATCH(E36,Paygrade,0),2)</f>
        <v>62</v>
      </c>
      <c r="I36" s="212">
        <f t="shared" si="0"/>
        <v>0</v>
      </c>
    </row>
    <row r="37" spans="1:18" s="190" customFormat="1" ht="12" thickBot="1" x14ac:dyDescent="0.25">
      <c r="A37" s="213"/>
      <c r="B37" s="214"/>
      <c r="C37" s="214"/>
      <c r="D37" s="215"/>
      <c r="E37" s="216"/>
      <c r="F37" s="216"/>
      <c r="G37" s="217"/>
      <c r="H37" s="218"/>
      <c r="I37" s="219"/>
    </row>
    <row r="38" spans="1:18" s="190" customFormat="1" ht="12" thickBot="1" x14ac:dyDescent="0.25">
      <c r="A38" s="220"/>
      <c r="B38" s="220"/>
      <c r="C38" s="221" t="s">
        <v>194</v>
      </c>
      <c r="D38" s="222"/>
      <c r="E38" s="222"/>
      <c r="F38" s="222"/>
      <c r="G38" s="223"/>
      <c r="H38" s="224"/>
      <c r="I38" s="225">
        <f>SUM(I7:I36)</f>
        <v>0</v>
      </c>
    </row>
    <row r="39" spans="1:18" s="190" customFormat="1" ht="12" thickBot="1" x14ac:dyDescent="0.25">
      <c r="A39" s="220"/>
      <c r="B39" s="220"/>
      <c r="C39" s="226"/>
      <c r="D39" s="226"/>
      <c r="E39" s="226"/>
      <c r="F39" s="226"/>
      <c r="G39" s="227"/>
      <c r="I39" s="227"/>
    </row>
    <row r="40" spans="1:18" s="190" customFormat="1" ht="11.25" x14ac:dyDescent="0.2">
      <c r="A40" s="185" t="s">
        <v>211</v>
      </c>
      <c r="B40" s="187" t="s">
        <v>303</v>
      </c>
      <c r="C40" s="187" t="s">
        <v>241</v>
      </c>
      <c r="D40" s="187" t="s">
        <v>239</v>
      </c>
      <c r="E40" s="187" t="s">
        <v>240</v>
      </c>
      <c r="F40" s="187" t="s">
        <v>320</v>
      </c>
      <c r="G40" s="193" t="s">
        <v>141</v>
      </c>
    </row>
    <row r="41" spans="1:18" s="190" customFormat="1" x14ac:dyDescent="0.2">
      <c r="A41" s="228" t="s">
        <v>244</v>
      </c>
      <c r="B41" s="229"/>
      <c r="C41" s="230">
        <v>0</v>
      </c>
      <c r="D41" s="336">
        <f>INDEX(Vehicle[],MATCH(A41,Vehicle_Type,0),3)</f>
        <v>9.84</v>
      </c>
      <c r="E41" s="230">
        <v>0</v>
      </c>
      <c r="F41" s="337">
        <f>INDEX(Vehicle[],MATCH(A41,Vehicle_Type,0),2)</f>
        <v>0.16</v>
      </c>
      <c r="G41" s="231">
        <f>C41*D41+E41*F41</f>
        <v>0</v>
      </c>
      <c r="M41"/>
      <c r="N41"/>
      <c r="O41"/>
      <c r="P41"/>
      <c r="Q41"/>
      <c r="R41"/>
    </row>
    <row r="42" spans="1:18" s="190" customFormat="1" x14ac:dyDescent="0.2">
      <c r="A42" s="228" t="s">
        <v>242</v>
      </c>
      <c r="B42" s="229"/>
      <c r="C42" s="230">
        <v>0</v>
      </c>
      <c r="D42" s="336">
        <f>INDEX(Vehicle[],MATCH(A42,Vehicle_Type,0),3)</f>
        <v>9.16</v>
      </c>
      <c r="E42" s="230">
        <v>0</v>
      </c>
      <c r="F42" s="337">
        <f>INDEX(Vehicle[],MATCH(A42,Vehicle_Type,0),2)</f>
        <v>0.13</v>
      </c>
      <c r="G42" s="231">
        <f t="shared" ref="G42:G43" si="1">C42*D42+E42*F42</f>
        <v>0</v>
      </c>
      <c r="M42"/>
      <c r="N42"/>
      <c r="O42"/>
      <c r="P42"/>
      <c r="Q42"/>
      <c r="R42"/>
    </row>
    <row r="43" spans="1:18" s="190" customFormat="1" x14ac:dyDescent="0.2">
      <c r="A43" s="228" t="s">
        <v>243</v>
      </c>
      <c r="B43" s="229"/>
      <c r="C43" s="230">
        <v>0</v>
      </c>
      <c r="D43" s="336">
        <f>INDEX(Vehicle[],MATCH(A43,Vehicle_Type,0),3)</f>
        <v>7.35</v>
      </c>
      <c r="E43" s="230">
        <v>0</v>
      </c>
      <c r="F43" s="337">
        <f>INDEX(Vehicle[],MATCH(A43,Vehicle_Type,0),2)</f>
        <v>0.12</v>
      </c>
      <c r="G43" s="231">
        <f t="shared" si="1"/>
        <v>0</v>
      </c>
      <c r="M43"/>
      <c r="N43"/>
      <c r="O43"/>
      <c r="P43"/>
      <c r="Q43"/>
      <c r="R43"/>
    </row>
    <row r="44" spans="1:18" s="190" customFormat="1" ht="13.5" thickBot="1" x14ac:dyDescent="0.25">
      <c r="C44" s="194"/>
      <c r="G44" s="232"/>
      <c r="M44"/>
      <c r="N44"/>
      <c r="O44"/>
      <c r="P44"/>
      <c r="Q44"/>
      <c r="R44"/>
    </row>
    <row r="45" spans="1:18" s="190" customFormat="1" ht="13.5" thickBot="1" x14ac:dyDescent="0.25">
      <c r="C45" s="221" t="s">
        <v>212</v>
      </c>
      <c r="D45" s="222"/>
      <c r="E45" s="222"/>
      <c r="F45" s="233"/>
      <c r="G45" s="234">
        <f>SUM(G41:G43)</f>
        <v>0</v>
      </c>
      <c r="H45" s="235"/>
      <c r="K45" s="191"/>
      <c r="L45" s="191"/>
      <c r="M45"/>
      <c r="N45"/>
      <c r="O45"/>
      <c r="P45"/>
      <c r="Q45"/>
      <c r="R45"/>
    </row>
    <row r="46" spans="1:18" s="190" customFormat="1" ht="13.5" thickBot="1" x14ac:dyDescent="0.25">
      <c r="C46" s="236"/>
      <c r="D46" s="236"/>
      <c r="E46" s="236"/>
      <c r="F46" s="236"/>
      <c r="G46" s="237"/>
      <c r="H46" s="238"/>
      <c r="L46" s="191"/>
      <c r="M46"/>
      <c r="N46"/>
      <c r="O46"/>
      <c r="P46"/>
      <c r="Q46"/>
      <c r="R46"/>
    </row>
    <row r="47" spans="1:18" s="190" customFormat="1" x14ac:dyDescent="0.2">
      <c r="A47" s="185" t="s">
        <v>200</v>
      </c>
      <c r="B47" s="187"/>
      <c r="C47" s="92" t="s">
        <v>201</v>
      </c>
      <c r="D47" s="187" t="s">
        <v>238</v>
      </c>
      <c r="E47" s="187" t="s">
        <v>233</v>
      </c>
      <c r="F47" s="187" t="s">
        <v>234</v>
      </c>
      <c r="G47" s="188" t="s">
        <v>141</v>
      </c>
      <c r="H47" s="189" t="s">
        <v>305</v>
      </c>
      <c r="I47" s="192"/>
      <c r="L47" s="191"/>
      <c r="M47"/>
      <c r="N47"/>
      <c r="O47"/>
      <c r="P47"/>
      <c r="Q47"/>
      <c r="R47"/>
    </row>
    <row r="48" spans="1:18" s="190" customFormat="1" x14ac:dyDescent="0.2">
      <c r="A48" s="239" t="s">
        <v>364</v>
      </c>
      <c r="B48" s="240"/>
      <c r="C48" s="89"/>
      <c r="D48" s="241" t="s">
        <v>8</v>
      </c>
      <c r="E48" s="210">
        <v>0</v>
      </c>
      <c r="F48" s="211">
        <f>INDEX(ADMIN!$A$7:$C$13,MATCH(A48,Air_Type,0),2)</f>
        <v>21111</v>
      </c>
      <c r="G48" s="242">
        <f>E48*F48</f>
        <v>0</v>
      </c>
      <c r="H48" s="243"/>
      <c r="I48" s="244"/>
      <c r="L48" s="191"/>
      <c r="M48"/>
      <c r="N48"/>
      <c r="O48"/>
      <c r="P48"/>
      <c r="Q48"/>
      <c r="R48"/>
    </row>
    <row r="49" spans="1:18" s="190" customFormat="1" x14ac:dyDescent="0.2">
      <c r="A49" s="239" t="s">
        <v>386</v>
      </c>
      <c r="B49" s="245"/>
      <c r="C49" s="89"/>
      <c r="D49" s="246" t="s">
        <v>8</v>
      </c>
      <c r="E49" s="210">
        <v>0</v>
      </c>
      <c r="F49" s="211">
        <f>INDEX(ADMIN!$A$7:$C$13,MATCH(A49,Air_Type,0),2)</f>
        <v>20921</v>
      </c>
      <c r="G49" s="247">
        <f>E49*F49</f>
        <v>0</v>
      </c>
      <c r="H49" s="243"/>
      <c r="I49" s="244"/>
      <c r="L49" s="191"/>
      <c r="M49"/>
      <c r="N49"/>
      <c r="O49"/>
      <c r="P49"/>
      <c r="Q49"/>
      <c r="R49"/>
    </row>
    <row r="50" spans="1:18" s="190" customFormat="1" ht="13.5" thickBot="1" x14ac:dyDescent="0.25">
      <c r="B50" s="245"/>
      <c r="C50" s="194"/>
      <c r="D50" s="248"/>
      <c r="G50" s="232"/>
      <c r="L50" s="191"/>
      <c r="M50"/>
      <c r="N50"/>
      <c r="O50"/>
      <c r="P50"/>
      <c r="Q50"/>
      <c r="R50"/>
    </row>
    <row r="51" spans="1:18" s="190" customFormat="1" ht="13.5" thickBot="1" x14ac:dyDescent="0.25">
      <c r="C51" s="221" t="s">
        <v>202</v>
      </c>
      <c r="D51" s="222"/>
      <c r="E51" s="222"/>
      <c r="F51" s="222"/>
      <c r="G51" s="234">
        <f>SUM(G48:G49)</f>
        <v>0</v>
      </c>
      <c r="H51" s="249"/>
      <c r="L51" s="191"/>
      <c r="M51"/>
      <c r="N51"/>
      <c r="O51"/>
      <c r="P51"/>
      <c r="Q51"/>
      <c r="R51"/>
    </row>
    <row r="52" spans="1:18" s="190" customFormat="1" ht="13.5" thickBot="1" x14ac:dyDescent="0.25">
      <c r="L52" s="191"/>
      <c r="M52"/>
      <c r="N52"/>
      <c r="O52"/>
      <c r="P52"/>
      <c r="Q52"/>
      <c r="R52"/>
    </row>
    <row r="53" spans="1:18" s="190" customFormat="1" x14ac:dyDescent="0.2">
      <c r="A53" s="185" t="s">
        <v>195</v>
      </c>
      <c r="B53" s="186"/>
      <c r="C53" s="88" t="s">
        <v>196</v>
      </c>
      <c r="D53" s="187" t="s">
        <v>238</v>
      </c>
      <c r="E53" s="187" t="s">
        <v>233</v>
      </c>
      <c r="F53" s="187" t="s">
        <v>234</v>
      </c>
      <c r="G53" s="188" t="s">
        <v>141</v>
      </c>
      <c r="H53" s="189" t="s">
        <v>305</v>
      </c>
      <c r="L53" s="191"/>
      <c r="M53" s="191"/>
      <c r="N53" s="191"/>
      <c r="O53" s="191"/>
      <c r="P53" s="191"/>
    </row>
    <row r="54" spans="1:18" s="190" customFormat="1" x14ac:dyDescent="0.2">
      <c r="A54" s="239" t="s">
        <v>362</v>
      </c>
      <c r="B54" s="240"/>
      <c r="C54" s="90"/>
      <c r="D54" s="241" t="str">
        <f>INDEX(Boats[],MATCH(A54,Boat_Type,0),3)</f>
        <v>HOURLY</v>
      </c>
      <c r="E54" s="210">
        <v>0</v>
      </c>
      <c r="F54" s="250">
        <f>INDEX(Boats[],MATCH(A54,Boat_Type,0),2)</f>
        <v>1511</v>
      </c>
      <c r="G54" s="242">
        <f>E54*F54</f>
        <v>0</v>
      </c>
      <c r="H54" s="243"/>
      <c r="L54" s="191"/>
      <c r="M54" s="191"/>
      <c r="N54" s="191"/>
      <c r="O54" s="191"/>
      <c r="P54" s="191"/>
    </row>
    <row r="55" spans="1:18" s="190" customFormat="1" x14ac:dyDescent="0.2">
      <c r="A55" s="239" t="s">
        <v>360</v>
      </c>
      <c r="B55" s="245"/>
      <c r="C55" s="91"/>
      <c r="D55" s="241" t="str">
        <f>INDEX(Boats[],MATCH(A55,Boat_Type,0),3)</f>
        <v>HOURLY</v>
      </c>
      <c r="E55" s="251">
        <v>0</v>
      </c>
      <c r="F55" s="250">
        <f>INDEX(Boats[],MATCH(A55,Boat_Type,0),2)</f>
        <v>3429</v>
      </c>
      <c r="G55" s="242">
        <f>E55*F55</f>
        <v>0</v>
      </c>
      <c r="H55" s="252"/>
      <c r="L55" s="191"/>
      <c r="M55" s="191"/>
      <c r="N55" s="191"/>
      <c r="O55" s="191"/>
      <c r="P55" s="191"/>
    </row>
    <row r="56" spans="1:18" s="190" customFormat="1" ht="13.5" thickBot="1" x14ac:dyDescent="0.25">
      <c r="A56" s="245"/>
      <c r="B56" s="245"/>
      <c r="C56" s="253"/>
      <c r="D56" s="248"/>
      <c r="E56" s="248"/>
      <c r="G56" s="254"/>
      <c r="H56" s="255"/>
      <c r="L56" s="191"/>
      <c r="M56" s="191"/>
      <c r="N56" s="191"/>
      <c r="O56" s="191"/>
      <c r="P56" s="191"/>
    </row>
    <row r="57" spans="1:18" s="190" customFormat="1" ht="12" thickBot="1" x14ac:dyDescent="0.25">
      <c r="C57" s="221" t="s">
        <v>197</v>
      </c>
      <c r="D57" s="222"/>
      <c r="E57" s="222"/>
      <c r="F57" s="222"/>
      <c r="G57" s="234">
        <f>SUM(G54:G55)</f>
        <v>0</v>
      </c>
    </row>
    <row r="58" spans="1:18" s="190" customFormat="1" ht="12" thickBot="1" x14ac:dyDescent="0.25">
      <c r="G58" s="256"/>
    </row>
    <row r="59" spans="1:18" s="190" customFormat="1" ht="11.25" x14ac:dyDescent="0.2">
      <c r="A59" s="185" t="s">
        <v>198</v>
      </c>
      <c r="B59" s="187"/>
      <c r="C59" s="92" t="s">
        <v>304</v>
      </c>
      <c r="D59" s="187" t="s">
        <v>238</v>
      </c>
      <c r="E59" s="187" t="s">
        <v>233</v>
      </c>
      <c r="F59" s="187" t="s">
        <v>234</v>
      </c>
      <c r="G59" s="188" t="s">
        <v>141</v>
      </c>
      <c r="H59" s="189" t="s">
        <v>305</v>
      </c>
    </row>
    <row r="60" spans="1:18" s="190" customFormat="1" ht="11.25" x14ac:dyDescent="0.2">
      <c r="A60" s="239" t="s">
        <v>336</v>
      </c>
      <c r="B60" s="240"/>
      <c r="C60" s="90"/>
      <c r="D60" s="241" t="str">
        <f>INDEX(Cutters[],MATCH(A60,Cutter_Type,0),3)</f>
        <v>HOURLY</v>
      </c>
      <c r="E60" s="210">
        <v>0</v>
      </c>
      <c r="F60" s="250">
        <f>INDEX(Cutters[],MATCH(A60,Cutter_Type,0),2)</f>
        <v>32876</v>
      </c>
      <c r="G60" s="242">
        <f>E60*F60</f>
        <v>0</v>
      </c>
      <c r="H60" s="243"/>
    </row>
    <row r="61" spans="1:18" s="190" customFormat="1" ht="11.25" x14ac:dyDescent="0.2">
      <c r="A61" s="239" t="s">
        <v>347</v>
      </c>
      <c r="B61" s="240"/>
      <c r="C61" s="91"/>
      <c r="D61" s="241" t="str">
        <f>INDEX(Cutters[],MATCH(A61,Cutter_Type,0),3)</f>
        <v>HOURLY</v>
      </c>
      <c r="E61" s="210">
        <v>0</v>
      </c>
      <c r="F61" s="250">
        <f>INDEX(Cutters[],MATCH(A61,Cutter_Type,0),2)</f>
        <v>7787</v>
      </c>
      <c r="G61" s="242">
        <f>E61*F61</f>
        <v>0</v>
      </c>
      <c r="H61" s="252"/>
    </row>
    <row r="62" spans="1:18" s="190" customFormat="1" ht="12" thickBot="1" x14ac:dyDescent="0.25">
      <c r="A62" s="245"/>
      <c r="C62" s="253"/>
      <c r="G62" s="254"/>
      <c r="H62" s="245"/>
    </row>
    <row r="63" spans="1:18" s="190" customFormat="1" ht="12" thickBot="1" x14ac:dyDescent="0.25">
      <c r="C63" s="221" t="s">
        <v>199</v>
      </c>
      <c r="D63" s="222"/>
      <c r="E63" s="222"/>
      <c r="F63" s="222"/>
      <c r="G63" s="234">
        <f>SUM(G60:G61)</f>
        <v>0</v>
      </c>
    </row>
    <row r="64" spans="1:18" s="190" customFormat="1" ht="12" thickBot="1" x14ac:dyDescent="0.25">
      <c r="F64" s="320"/>
    </row>
    <row r="65" spans="1:9" s="190" customFormat="1" ht="11.25" x14ac:dyDescent="0.2">
      <c r="A65" s="185" t="s">
        <v>203</v>
      </c>
      <c r="B65" s="186"/>
      <c r="C65" s="186"/>
      <c r="D65" s="187" t="s">
        <v>238</v>
      </c>
      <c r="E65" s="187" t="s">
        <v>233</v>
      </c>
      <c r="F65" s="319" t="s">
        <v>234</v>
      </c>
      <c r="G65" s="193" t="s">
        <v>141</v>
      </c>
      <c r="H65" s="194"/>
      <c r="I65" s="192"/>
    </row>
    <row r="66" spans="1:9" s="190" customFormat="1" ht="11.25" x14ac:dyDescent="0.2">
      <c r="A66" s="239" t="s">
        <v>115</v>
      </c>
      <c r="B66" s="240"/>
      <c r="C66" s="240"/>
      <c r="D66" s="241" t="str">
        <f>INDEX(Equipment[],MATCH(A66,Equip_List,0),3)</f>
        <v>HOURLY</v>
      </c>
      <c r="E66" s="210">
        <v>0</v>
      </c>
      <c r="F66" s="250">
        <f>INDEX(Equipment[],MATCH(A66,Equip_List,0),2)</f>
        <v>15</v>
      </c>
      <c r="G66" s="231">
        <f>E66*F66</f>
        <v>0</v>
      </c>
      <c r="H66" s="217"/>
      <c r="I66" s="244"/>
    </row>
    <row r="67" spans="1:9" s="190" customFormat="1" ht="11.25" x14ac:dyDescent="0.2">
      <c r="A67" s="239" t="s">
        <v>105</v>
      </c>
      <c r="B67" s="240"/>
      <c r="C67" s="240"/>
      <c r="D67" s="241" t="str">
        <f>INDEX(Equipment[],MATCH(A67,Equip_List,0),3)</f>
        <v>HOURLY</v>
      </c>
      <c r="E67" s="210">
        <v>0</v>
      </c>
      <c r="F67" s="250">
        <f>INDEX(Equipment[],MATCH(A67,Equip_List,0),2)</f>
        <v>13</v>
      </c>
      <c r="G67" s="231">
        <f>E67*F67</f>
        <v>0</v>
      </c>
      <c r="H67" s="217"/>
      <c r="I67" s="244"/>
    </row>
    <row r="68" spans="1:9" s="190" customFormat="1" ht="11.25" x14ac:dyDescent="0.2">
      <c r="A68" s="239" t="s">
        <v>80</v>
      </c>
      <c r="B68" s="240"/>
      <c r="C68" s="245"/>
      <c r="D68" s="241" t="str">
        <f>INDEX(Equipment[],MATCH(A68,Equip_List,0),3)</f>
        <v>HOURLY</v>
      </c>
      <c r="E68" s="210">
        <v>0</v>
      </c>
      <c r="F68" s="250">
        <f>INDEX(Equipment[],MATCH(A68,Equip_List,0),2)</f>
        <v>296</v>
      </c>
      <c r="G68" s="231">
        <f>E68*F68</f>
        <v>0</v>
      </c>
      <c r="H68" s="217"/>
      <c r="I68" s="244"/>
    </row>
    <row r="69" spans="1:9" s="190" customFormat="1" ht="12" thickBot="1" x14ac:dyDescent="0.25">
      <c r="A69" s="245"/>
      <c r="C69" s="253"/>
      <c r="G69" s="254"/>
    </row>
    <row r="70" spans="1:9" s="190" customFormat="1" ht="12" thickBot="1" x14ac:dyDescent="0.25">
      <c r="C70" s="221" t="s">
        <v>204</v>
      </c>
      <c r="D70" s="222"/>
      <c r="E70" s="222"/>
      <c r="F70" s="222"/>
      <c r="G70" s="234">
        <f>SUM(G66:G68)</f>
        <v>0</v>
      </c>
      <c r="H70" s="249"/>
    </row>
    <row r="71" spans="1:9" s="190" customFormat="1" ht="12" thickBot="1" x14ac:dyDescent="0.25">
      <c r="C71" s="226"/>
      <c r="D71" s="226"/>
      <c r="E71" s="226"/>
      <c r="F71" s="249"/>
      <c r="G71" s="249"/>
    </row>
    <row r="72" spans="1:9" s="190" customFormat="1" ht="11.25" x14ac:dyDescent="0.2">
      <c r="A72" s="185" t="s">
        <v>205</v>
      </c>
      <c r="B72" s="186"/>
      <c r="C72" s="257" t="s">
        <v>206</v>
      </c>
      <c r="D72" s="258"/>
      <c r="E72" s="186"/>
      <c r="F72" s="187" t="s">
        <v>207</v>
      </c>
      <c r="G72" s="193" t="s">
        <v>208</v>
      </c>
    </row>
    <row r="73" spans="1:9" s="190" customFormat="1" ht="11.25" x14ac:dyDescent="0.2">
      <c r="A73" s="239" t="s">
        <v>209</v>
      </c>
      <c r="B73" s="259"/>
      <c r="C73" s="260"/>
      <c r="D73" s="261"/>
      <c r="E73" s="262"/>
      <c r="F73" s="430"/>
      <c r="G73" s="263"/>
    </row>
    <row r="74" spans="1:9" s="190" customFormat="1" ht="12" thickBot="1" x14ac:dyDescent="0.25">
      <c r="C74" s="248"/>
      <c r="G74" s="256"/>
    </row>
    <row r="75" spans="1:9" s="190" customFormat="1" ht="12" thickBot="1" x14ac:dyDescent="0.25">
      <c r="C75" s="221" t="s">
        <v>210</v>
      </c>
      <c r="D75" s="222"/>
      <c r="E75" s="222"/>
      <c r="F75" s="222"/>
      <c r="G75" s="234">
        <f>SUM(G73:G73)</f>
        <v>0</v>
      </c>
    </row>
    <row r="76" spans="1:9" s="190" customFormat="1" ht="12" thickBot="1" x14ac:dyDescent="0.25"/>
    <row r="77" spans="1:9" s="190" customFormat="1" ht="11.25" x14ac:dyDescent="0.2">
      <c r="A77" s="185" t="s">
        <v>213</v>
      </c>
      <c r="B77" s="186"/>
      <c r="C77" s="257" t="s">
        <v>214</v>
      </c>
      <c r="D77" s="258"/>
      <c r="E77" s="186"/>
      <c r="F77" s="186"/>
      <c r="G77" s="264" t="s">
        <v>215</v>
      </c>
    </row>
    <row r="78" spans="1:9" s="190" customFormat="1" ht="11.25" x14ac:dyDescent="0.2">
      <c r="A78" s="239"/>
      <c r="B78" s="240"/>
      <c r="C78" s="428"/>
      <c r="D78" s="429"/>
      <c r="E78" s="326"/>
      <c r="F78" s="259"/>
      <c r="G78" s="263"/>
    </row>
    <row r="79" spans="1:9" s="190" customFormat="1" ht="11.25" x14ac:dyDescent="0.2">
      <c r="A79" s="239"/>
      <c r="B79" s="240"/>
      <c r="C79" s="265"/>
      <c r="D79" s="261"/>
      <c r="E79" s="326"/>
      <c r="F79" s="259"/>
      <c r="G79" s="263"/>
    </row>
    <row r="80" spans="1:9" s="190" customFormat="1" ht="11.25" x14ac:dyDescent="0.2">
      <c r="A80" s="239"/>
      <c r="B80" s="240"/>
      <c r="C80" s="265"/>
      <c r="D80" s="261"/>
      <c r="E80" s="326"/>
      <c r="F80" s="259"/>
      <c r="G80" s="263"/>
    </row>
    <row r="81" spans="1:7" s="190" customFormat="1" ht="12" thickBot="1" x14ac:dyDescent="0.25">
      <c r="G81" s="256"/>
    </row>
    <row r="82" spans="1:7" s="190" customFormat="1" ht="12" thickBot="1" x14ac:dyDescent="0.25">
      <c r="C82" s="221" t="s">
        <v>216</v>
      </c>
      <c r="D82" s="222"/>
      <c r="E82" s="222"/>
      <c r="F82" s="222"/>
      <c r="G82" s="266">
        <f>SUM(G78:G80)</f>
        <v>0</v>
      </c>
    </row>
    <row r="83" spans="1:7" s="190" customFormat="1" ht="12" thickBot="1" x14ac:dyDescent="0.25">
      <c r="G83" s="244"/>
    </row>
    <row r="84" spans="1:7" s="190" customFormat="1" ht="11.25" x14ac:dyDescent="0.2">
      <c r="A84" s="185" t="s">
        <v>323</v>
      </c>
      <c r="B84" s="186"/>
      <c r="C84" s="257" t="s">
        <v>217</v>
      </c>
      <c r="D84" s="258"/>
      <c r="E84" s="257" t="s">
        <v>218</v>
      </c>
      <c r="F84" s="258"/>
      <c r="G84" s="193" t="s">
        <v>215</v>
      </c>
    </row>
    <row r="85" spans="1:7" s="190" customFormat="1" ht="11.25" x14ac:dyDescent="0.2">
      <c r="A85" s="239"/>
      <c r="B85" s="259"/>
      <c r="C85" s="426"/>
      <c r="D85" s="427"/>
      <c r="E85" s="267"/>
      <c r="F85" s="268"/>
      <c r="G85" s="263"/>
    </row>
    <row r="86" spans="1:7" s="190" customFormat="1" ht="11.25" x14ac:dyDescent="0.2">
      <c r="A86" s="239"/>
      <c r="B86" s="259"/>
      <c r="C86" s="265"/>
      <c r="D86" s="261"/>
      <c r="E86" s="267"/>
      <c r="F86" s="268"/>
      <c r="G86" s="263"/>
    </row>
    <row r="87" spans="1:7" s="190" customFormat="1" ht="11.25" x14ac:dyDescent="0.2">
      <c r="A87" s="239"/>
      <c r="B87" s="259"/>
      <c r="C87" s="265"/>
      <c r="D87" s="261"/>
      <c r="E87" s="267"/>
      <c r="F87" s="268"/>
      <c r="G87" s="263"/>
    </row>
    <row r="88" spans="1:7" s="190" customFormat="1" ht="12" thickBot="1" x14ac:dyDescent="0.25">
      <c r="G88" s="256"/>
    </row>
    <row r="89" spans="1:7" s="190" customFormat="1" ht="12" thickBot="1" x14ac:dyDescent="0.25">
      <c r="C89" s="221" t="s">
        <v>219</v>
      </c>
      <c r="D89" s="222"/>
      <c r="E89" s="222"/>
      <c r="F89" s="222"/>
      <c r="G89" s="234">
        <f>SUM(G85:G87)</f>
        <v>0</v>
      </c>
    </row>
    <row r="90" spans="1:7" s="190" customFormat="1" ht="12" thickBot="1" x14ac:dyDescent="0.25">
      <c r="B90" s="305"/>
      <c r="C90" s="226"/>
      <c r="D90" s="226"/>
      <c r="E90" s="322"/>
      <c r="F90" s="226"/>
      <c r="G90" s="249"/>
    </row>
    <row r="91" spans="1:7" s="190" customFormat="1" ht="11.25" x14ac:dyDescent="0.2">
      <c r="A91" s="424" t="s">
        <v>321</v>
      </c>
      <c r="B91" s="186"/>
      <c r="C91" s="257" t="s">
        <v>214</v>
      </c>
      <c r="D91" s="258"/>
      <c r="E91" s="321"/>
      <c r="F91" s="186"/>
      <c r="G91" s="264" t="s">
        <v>215</v>
      </c>
    </row>
    <row r="92" spans="1:7" s="190" customFormat="1" ht="11.25" x14ac:dyDescent="0.2">
      <c r="A92" s="308"/>
      <c r="B92" s="304"/>
      <c r="C92" s="428"/>
      <c r="D92" s="429"/>
      <c r="E92" s="323"/>
      <c r="F92" s="259"/>
      <c r="G92" s="263"/>
    </row>
    <row r="93" spans="1:7" s="190" customFormat="1" ht="11.25" x14ac:dyDescent="0.2">
      <c r="A93" s="307"/>
      <c r="B93" s="240"/>
      <c r="C93" s="428"/>
      <c r="D93" s="429"/>
      <c r="E93" s="323"/>
      <c r="F93" s="259"/>
      <c r="G93" s="263"/>
    </row>
    <row r="94" spans="1:7" s="190" customFormat="1" ht="11.25" x14ac:dyDescent="0.2">
      <c r="A94" s="306"/>
      <c r="B94" s="240"/>
      <c r="C94" s="428"/>
      <c r="D94" s="429"/>
      <c r="E94" s="323"/>
      <c r="F94" s="259"/>
      <c r="G94" s="263"/>
    </row>
    <row r="95" spans="1:7" s="190" customFormat="1" ht="12" thickBot="1" x14ac:dyDescent="0.25">
      <c r="A95" s="194"/>
      <c r="G95" s="256"/>
    </row>
    <row r="96" spans="1:7" s="190" customFormat="1" ht="12" thickBot="1" x14ac:dyDescent="0.25">
      <c r="A96" s="194"/>
      <c r="C96" s="221" t="s">
        <v>220</v>
      </c>
      <c r="D96" s="222"/>
      <c r="E96" s="222"/>
      <c r="F96" s="222"/>
      <c r="G96" s="266">
        <f>SUM(G92:G94)</f>
        <v>0</v>
      </c>
    </row>
    <row r="97" spans="1:17" s="190" customFormat="1" ht="12" thickBot="1" x14ac:dyDescent="0.25">
      <c r="A97" s="194"/>
      <c r="C97" s="226"/>
      <c r="D97" s="226"/>
      <c r="E97" s="226"/>
      <c r="F97" s="226"/>
      <c r="G97" s="270"/>
    </row>
    <row r="98" spans="1:17" s="190" customFormat="1" ht="11.25" x14ac:dyDescent="0.2">
      <c r="A98" s="425" t="s">
        <v>322</v>
      </c>
      <c r="B98" s="186"/>
      <c r="C98" s="257" t="s">
        <v>214</v>
      </c>
      <c r="D98" s="258"/>
      <c r="E98" s="269"/>
      <c r="F98" s="269"/>
      <c r="G98" s="264" t="s">
        <v>215</v>
      </c>
    </row>
    <row r="99" spans="1:17" s="190" customFormat="1" ht="11.25" x14ac:dyDescent="0.2">
      <c r="A99" s="239"/>
      <c r="B99" s="240"/>
      <c r="C99" s="428"/>
      <c r="D99" s="429"/>
      <c r="E99" s="326"/>
      <c r="F99" s="259"/>
      <c r="G99" s="263"/>
    </row>
    <row r="100" spans="1:17" s="190" customFormat="1" ht="11.25" x14ac:dyDescent="0.2">
      <c r="A100" s="239"/>
      <c r="B100" s="240"/>
      <c r="C100" s="428"/>
      <c r="D100" s="429"/>
      <c r="E100" s="326"/>
      <c r="F100" s="259"/>
      <c r="G100" s="263"/>
    </row>
    <row r="101" spans="1:17" s="190" customFormat="1" ht="11.25" x14ac:dyDescent="0.2">
      <c r="A101" s="239"/>
      <c r="B101" s="245"/>
      <c r="C101" s="428"/>
      <c r="D101" s="429"/>
      <c r="E101" s="326"/>
      <c r="F101" s="327"/>
      <c r="G101" s="271"/>
    </row>
    <row r="102" spans="1:17" s="190" customFormat="1" ht="12" thickBot="1" x14ac:dyDescent="0.25">
      <c r="B102" s="245"/>
      <c r="F102" s="248"/>
      <c r="G102" s="272"/>
    </row>
    <row r="103" spans="1:17" s="190" customFormat="1" ht="12" thickBot="1" x14ac:dyDescent="0.25">
      <c r="C103" s="221" t="s">
        <v>221</v>
      </c>
      <c r="D103" s="222"/>
      <c r="E103" s="222"/>
      <c r="F103" s="222"/>
      <c r="G103" s="266">
        <f>SUM(G99:G101)</f>
        <v>0</v>
      </c>
    </row>
    <row r="104" spans="1:17" s="190" customFormat="1" ht="12" thickBot="1" x14ac:dyDescent="0.25">
      <c r="G104" s="244"/>
    </row>
    <row r="105" spans="1:17" s="190" customFormat="1" ht="11.25" x14ac:dyDescent="0.2">
      <c r="A105" s="185" t="s">
        <v>222</v>
      </c>
      <c r="B105" s="273"/>
      <c r="C105" s="257" t="s">
        <v>214</v>
      </c>
      <c r="D105" s="258"/>
      <c r="E105" s="269"/>
      <c r="F105" s="269"/>
      <c r="G105" s="264" t="s">
        <v>215</v>
      </c>
    </row>
    <row r="106" spans="1:17" s="190" customFormat="1" ht="11.25" x14ac:dyDescent="0.2">
      <c r="A106" s="239"/>
      <c r="B106" s="240"/>
      <c r="C106" s="428"/>
      <c r="D106" s="429"/>
      <c r="E106" s="326"/>
      <c r="F106" s="259"/>
      <c r="G106" s="263"/>
    </row>
    <row r="107" spans="1:17" s="190" customFormat="1" ht="11.25" x14ac:dyDescent="0.2">
      <c r="A107" s="239"/>
      <c r="B107" s="240"/>
      <c r="C107" s="428"/>
      <c r="D107" s="429"/>
      <c r="E107" s="326"/>
      <c r="F107" s="259"/>
      <c r="G107" s="263"/>
    </row>
    <row r="108" spans="1:17" s="190" customFormat="1" ht="11.25" x14ac:dyDescent="0.2">
      <c r="A108" s="239"/>
      <c r="B108" s="240"/>
      <c r="C108" s="428"/>
      <c r="D108" s="429"/>
      <c r="E108" s="326"/>
      <c r="F108" s="259"/>
      <c r="G108" s="271"/>
    </row>
    <row r="109" spans="1:17" s="190" customFormat="1" ht="12" thickBot="1" x14ac:dyDescent="0.25">
      <c r="C109" s="226"/>
      <c r="D109" s="226"/>
      <c r="E109" s="226"/>
      <c r="F109" s="226"/>
      <c r="G109" s="275"/>
    </row>
    <row r="110" spans="1:17" s="190" customFormat="1" ht="13.5" thickBot="1" x14ac:dyDescent="0.25">
      <c r="C110" s="221" t="s">
        <v>223</v>
      </c>
      <c r="D110" s="222"/>
      <c r="E110" s="222"/>
      <c r="F110" s="222"/>
      <c r="G110" s="266">
        <f>SUM(G106:G108)</f>
        <v>0</v>
      </c>
      <c r="K110" s="198"/>
      <c r="L110" s="198"/>
      <c r="M110" s="198"/>
      <c r="N110" s="198"/>
      <c r="O110" s="198"/>
      <c r="P110" s="198"/>
      <c r="Q110" s="198"/>
    </row>
    <row r="111" spans="1:17" s="198" customFormat="1" ht="13.5" thickBot="1" x14ac:dyDescent="0.25">
      <c r="B111" s="276"/>
      <c r="E111" s="277"/>
      <c r="G111" s="277"/>
      <c r="K111" s="190"/>
      <c r="L111" s="190"/>
      <c r="M111" s="190"/>
      <c r="N111" s="190"/>
      <c r="O111" s="190"/>
      <c r="P111" s="190"/>
      <c r="Q111" s="190"/>
    </row>
    <row r="112" spans="1:17" s="190" customFormat="1" ht="11.25" x14ac:dyDescent="0.2">
      <c r="A112" s="185" t="s">
        <v>224</v>
      </c>
      <c r="B112" s="186"/>
      <c r="C112" s="257" t="s">
        <v>214</v>
      </c>
      <c r="D112" s="258"/>
      <c r="E112" s="269"/>
      <c r="F112" s="269"/>
      <c r="G112" s="264" t="s">
        <v>215</v>
      </c>
    </row>
    <row r="113" spans="1:17" s="190" customFormat="1" ht="11.25" x14ac:dyDescent="0.2">
      <c r="A113" s="239"/>
      <c r="B113" s="240"/>
      <c r="C113" s="428"/>
      <c r="D113" s="429"/>
      <c r="E113" s="326"/>
      <c r="F113" s="259"/>
      <c r="G113" s="263"/>
    </row>
    <row r="114" spans="1:17" s="190" customFormat="1" ht="11.25" x14ac:dyDescent="0.2">
      <c r="A114" s="239"/>
      <c r="B114" s="240"/>
      <c r="C114" s="428"/>
      <c r="D114" s="429"/>
      <c r="E114" s="326"/>
      <c r="F114" s="259"/>
      <c r="G114" s="263"/>
    </row>
    <row r="115" spans="1:17" s="190" customFormat="1" x14ac:dyDescent="0.2">
      <c r="A115" s="239"/>
      <c r="B115" s="240"/>
      <c r="C115" s="428"/>
      <c r="D115" s="429"/>
      <c r="E115" s="326"/>
      <c r="F115" s="259"/>
      <c r="G115" s="263"/>
      <c r="I115"/>
      <c r="J115"/>
      <c r="K115"/>
    </row>
    <row r="116" spans="1:17" s="190" customFormat="1" ht="13.5" thickBot="1" x14ac:dyDescent="0.25">
      <c r="D116" s="248"/>
      <c r="G116" s="256"/>
      <c r="I116"/>
      <c r="J116"/>
      <c r="K116"/>
    </row>
    <row r="117" spans="1:17" s="190" customFormat="1" ht="13.5" thickBot="1" x14ac:dyDescent="0.25">
      <c r="C117" s="221" t="s">
        <v>225</v>
      </c>
      <c r="D117" s="222"/>
      <c r="E117" s="222"/>
      <c r="F117" s="222"/>
      <c r="G117" s="266">
        <f>SUM(G113:G115)</f>
        <v>0</v>
      </c>
      <c r="I117"/>
      <c r="J117"/>
      <c r="K117"/>
    </row>
    <row r="118" spans="1:17" s="190" customFormat="1" ht="13.5" thickBot="1" x14ac:dyDescent="0.25">
      <c r="G118" s="244"/>
      <c r="I118"/>
      <c r="J118"/>
      <c r="K118"/>
    </row>
    <row r="119" spans="1:17" s="190" customFormat="1" x14ac:dyDescent="0.2">
      <c r="A119" s="185" t="s">
        <v>226</v>
      </c>
      <c r="B119" s="186"/>
      <c r="C119" s="257" t="s">
        <v>227</v>
      </c>
      <c r="D119" s="257"/>
      <c r="E119" s="328"/>
      <c r="F119" s="274"/>
      <c r="G119" s="264" t="s">
        <v>215</v>
      </c>
      <c r="I119"/>
      <c r="J119"/>
      <c r="K119"/>
    </row>
    <row r="120" spans="1:17" s="190" customFormat="1" x14ac:dyDescent="0.2">
      <c r="A120" s="239"/>
      <c r="B120" s="240"/>
      <c r="C120" s="428"/>
      <c r="D120" s="429"/>
      <c r="E120" s="325"/>
      <c r="F120" s="324"/>
      <c r="G120" s="263"/>
      <c r="I120"/>
      <c r="J120"/>
      <c r="K120"/>
    </row>
    <row r="121" spans="1:17" s="190" customFormat="1" x14ac:dyDescent="0.2">
      <c r="A121" s="239"/>
      <c r="B121" s="240"/>
      <c r="C121" s="428"/>
      <c r="D121" s="429"/>
      <c r="E121" s="325"/>
      <c r="F121" s="324"/>
      <c r="G121" s="263"/>
      <c r="I121"/>
      <c r="J121"/>
      <c r="K121"/>
    </row>
    <row r="122" spans="1:17" s="190" customFormat="1" ht="11.25" x14ac:dyDescent="0.2">
      <c r="A122" s="239"/>
      <c r="B122" s="240"/>
      <c r="C122" s="428"/>
      <c r="D122" s="429"/>
      <c r="E122" s="325"/>
      <c r="F122" s="324"/>
      <c r="G122" s="271"/>
    </row>
    <row r="123" spans="1:17" s="190" customFormat="1" ht="13.5" thickBot="1" x14ac:dyDescent="0.25">
      <c r="G123" s="272"/>
      <c r="K123" s="198"/>
      <c r="L123" s="198"/>
      <c r="M123" s="198"/>
      <c r="N123" s="198"/>
      <c r="O123" s="198"/>
      <c r="P123" s="198"/>
      <c r="Q123" s="198"/>
    </row>
    <row r="124" spans="1:17" s="198" customFormat="1" ht="13.5" thickBot="1" x14ac:dyDescent="0.25">
      <c r="A124" s="190"/>
      <c r="B124" s="190"/>
      <c r="C124" s="221" t="s">
        <v>228</v>
      </c>
      <c r="D124" s="222"/>
      <c r="E124" s="222"/>
      <c r="F124" s="222"/>
      <c r="G124" s="266">
        <f>SUM(G120:G122)</f>
        <v>0</v>
      </c>
      <c r="H124" s="278" t="s">
        <v>298</v>
      </c>
      <c r="I124" s="279"/>
    </row>
    <row r="125" spans="1:17" s="198" customFormat="1" ht="13.5" thickBot="1" x14ac:dyDescent="0.25">
      <c r="A125" s="276"/>
      <c r="B125" s="276"/>
      <c r="C125" s="277"/>
      <c r="H125" s="285">
        <f ca="1">NOW()</f>
        <v>45048.44266724537</v>
      </c>
      <c r="I125" s="279"/>
    </row>
    <row r="126" spans="1:17" s="198" customFormat="1" ht="13.5" customHeight="1" thickBot="1" x14ac:dyDescent="0.25">
      <c r="A126" s="276"/>
      <c r="B126" s="280" t="s">
        <v>229</v>
      </c>
      <c r="C126" s="281"/>
      <c r="D126" s="282"/>
      <c r="E126" s="283"/>
      <c r="F126" s="283"/>
      <c r="G126" s="284">
        <f>I38+G57+G63+G51+G70+G75+G45+G82+G89+G96+G103+G110+G117+G124</f>
        <v>0</v>
      </c>
      <c r="H126" s="197"/>
      <c r="K126" s="286"/>
      <c r="L126" s="286"/>
      <c r="M126" s="286"/>
      <c r="N126" s="286"/>
      <c r="O126" s="286"/>
      <c r="P126" s="286"/>
      <c r="Q126" s="286"/>
    </row>
    <row r="127" spans="1:17" s="286" customFormat="1" ht="23.25" x14ac:dyDescent="0.2">
      <c r="A127" s="198"/>
      <c r="B127" s="276"/>
      <c r="C127" s="198"/>
      <c r="D127" s="198"/>
      <c r="E127" s="277"/>
      <c r="F127" s="198"/>
      <c r="G127" s="277"/>
      <c r="H127" s="290"/>
      <c r="I127" s="289"/>
      <c r="K127" s="198"/>
      <c r="L127" s="198"/>
      <c r="M127" s="198"/>
      <c r="N127" s="198"/>
      <c r="O127" s="198"/>
      <c r="P127" s="198"/>
      <c r="Q127" s="198"/>
    </row>
    <row r="128" spans="1:17" s="198" customFormat="1" ht="12" customHeight="1" x14ac:dyDescent="0.2">
      <c r="A128" s="287" t="s">
        <v>230</v>
      </c>
      <c r="B128" s="287"/>
      <c r="C128" s="288"/>
      <c r="D128" s="289"/>
      <c r="E128" s="288"/>
      <c r="F128" s="289"/>
      <c r="G128" s="288"/>
      <c r="H128" s="197"/>
    </row>
    <row r="129" spans="1:9" x14ac:dyDescent="0.2">
      <c r="A129"/>
      <c r="B129"/>
      <c r="C129"/>
      <c r="D129"/>
      <c r="E129"/>
      <c r="F129"/>
      <c r="G129"/>
      <c r="H129"/>
      <c r="I129"/>
    </row>
    <row r="130" spans="1:9" x14ac:dyDescent="0.2">
      <c r="A130"/>
      <c r="B130"/>
      <c r="C130"/>
      <c r="D130"/>
      <c r="E130"/>
      <c r="F130"/>
      <c r="G130"/>
      <c r="H130"/>
      <c r="I130"/>
    </row>
    <row r="131" spans="1:9" s="35" customFormat="1" ht="23.25" x14ac:dyDescent="0.35">
      <c r="A131"/>
      <c r="B131"/>
      <c r="C131"/>
      <c r="D131"/>
      <c r="E131"/>
      <c r="F131"/>
      <c r="G131"/>
      <c r="H131"/>
      <c r="I131"/>
    </row>
    <row r="132" spans="1:9" x14ac:dyDescent="0.2">
      <c r="A132"/>
      <c r="B132"/>
      <c r="C132"/>
      <c r="D132"/>
      <c r="E132"/>
      <c r="F132"/>
      <c r="G132"/>
      <c r="H132"/>
      <c r="I132"/>
    </row>
    <row r="133" spans="1:9" x14ac:dyDescent="0.2">
      <c r="A133"/>
      <c r="B133"/>
      <c r="C133"/>
      <c r="D133"/>
      <c r="E133"/>
      <c r="F133"/>
      <c r="G133"/>
      <c r="H133"/>
      <c r="I133"/>
    </row>
    <row r="134" spans="1:9" x14ac:dyDescent="0.2">
      <c r="A134"/>
      <c r="B134"/>
      <c r="C134"/>
      <c r="D134"/>
      <c r="E134"/>
      <c r="F134"/>
      <c r="G134"/>
      <c r="H134"/>
      <c r="I134"/>
    </row>
    <row r="135" spans="1:9" x14ac:dyDescent="0.2">
      <c r="A135"/>
      <c r="B135"/>
      <c r="C135"/>
      <c r="D135"/>
      <c r="E135"/>
      <c r="F135"/>
      <c r="G135"/>
      <c r="H135"/>
      <c r="I135"/>
    </row>
    <row r="136" spans="1:9" x14ac:dyDescent="0.2">
      <c r="A136"/>
      <c r="B136"/>
      <c r="C136"/>
      <c r="D136"/>
      <c r="E136"/>
      <c r="F136"/>
      <c r="G136"/>
      <c r="H136"/>
      <c r="I136"/>
    </row>
    <row r="137" spans="1:9" x14ac:dyDescent="0.2">
      <c r="A137"/>
      <c r="B137"/>
      <c r="C137"/>
      <c r="D137"/>
      <c r="E137"/>
      <c r="F137"/>
      <c r="G137"/>
      <c r="H137"/>
      <c r="I137"/>
    </row>
    <row r="138" spans="1:9" x14ac:dyDescent="0.2">
      <c r="A138"/>
      <c r="B138"/>
      <c r="C138"/>
      <c r="D138"/>
      <c r="E138"/>
      <c r="F138"/>
      <c r="G138"/>
      <c r="H138"/>
      <c r="I138"/>
    </row>
    <row r="139" spans="1:9" x14ac:dyDescent="0.2">
      <c r="A139"/>
      <c r="B139"/>
      <c r="C139"/>
      <c r="D139"/>
      <c r="E139"/>
      <c r="F139"/>
      <c r="G139"/>
      <c r="H139"/>
      <c r="I139"/>
    </row>
    <row r="140" spans="1:9" x14ac:dyDescent="0.2">
      <c r="A140"/>
      <c r="B140"/>
      <c r="C140"/>
      <c r="D140"/>
      <c r="E140"/>
      <c r="F140"/>
      <c r="G140"/>
      <c r="H140"/>
      <c r="I140"/>
    </row>
    <row r="141" spans="1:9" x14ac:dyDescent="0.2">
      <c r="A141"/>
      <c r="B141"/>
      <c r="C141"/>
      <c r="D141"/>
      <c r="E141"/>
      <c r="F141"/>
      <c r="G141"/>
      <c r="H141"/>
      <c r="I141"/>
    </row>
    <row r="142" spans="1:9" x14ac:dyDescent="0.2">
      <c r="A142"/>
      <c r="B142"/>
      <c r="C142"/>
      <c r="D142"/>
      <c r="E142"/>
      <c r="F142"/>
      <c r="G142"/>
      <c r="H142"/>
      <c r="I142"/>
    </row>
    <row r="143" spans="1:9" x14ac:dyDescent="0.2">
      <c r="A143"/>
      <c r="B143"/>
      <c r="C143"/>
      <c r="D143"/>
      <c r="E143"/>
      <c r="F143"/>
      <c r="G143"/>
      <c r="H143"/>
      <c r="I143"/>
    </row>
    <row r="144" spans="1:9" x14ac:dyDescent="0.2">
      <c r="A144"/>
      <c r="B144"/>
      <c r="C144"/>
      <c r="D144"/>
      <c r="E144"/>
      <c r="F144"/>
      <c r="G144"/>
      <c r="H144"/>
      <c r="I144"/>
    </row>
    <row r="145" spans="1:9" x14ac:dyDescent="0.2">
      <c r="A145"/>
      <c r="B145"/>
      <c r="C145"/>
      <c r="D145"/>
      <c r="E145"/>
      <c r="F145"/>
      <c r="G145"/>
      <c r="H145"/>
      <c r="I145"/>
    </row>
    <row r="146" spans="1:9" x14ac:dyDescent="0.2">
      <c r="A146"/>
      <c r="B146"/>
      <c r="C146"/>
      <c r="D146"/>
      <c r="E146"/>
      <c r="F146"/>
      <c r="G146"/>
      <c r="H146"/>
      <c r="I146"/>
    </row>
    <row r="147" spans="1:9" x14ac:dyDescent="0.2">
      <c r="A147"/>
      <c r="B147"/>
      <c r="C147"/>
      <c r="D147"/>
      <c r="E147"/>
      <c r="F147"/>
      <c r="G147"/>
      <c r="H147"/>
      <c r="I147"/>
    </row>
    <row r="148" spans="1:9" x14ac:dyDescent="0.2">
      <c r="A148"/>
      <c r="B148"/>
      <c r="C148"/>
      <c r="D148"/>
      <c r="E148"/>
      <c r="F148"/>
      <c r="G148"/>
      <c r="H148"/>
      <c r="I148"/>
    </row>
    <row r="149" spans="1:9" x14ac:dyDescent="0.2">
      <c r="A149"/>
      <c r="B149"/>
      <c r="C149"/>
      <c r="D149"/>
      <c r="E149"/>
      <c r="F149"/>
      <c r="G149"/>
      <c r="H149"/>
      <c r="I149"/>
    </row>
    <row r="150" spans="1:9" x14ac:dyDescent="0.2">
      <c r="A150"/>
      <c r="B150"/>
      <c r="C150"/>
      <c r="D150"/>
      <c r="E150"/>
      <c r="F150"/>
      <c r="G150"/>
      <c r="H150"/>
      <c r="I150"/>
    </row>
    <row r="151" spans="1:9" x14ac:dyDescent="0.2">
      <c r="A151"/>
      <c r="B151"/>
      <c r="C151"/>
      <c r="D151"/>
      <c r="E151"/>
      <c r="F151"/>
      <c r="G151"/>
      <c r="H151"/>
      <c r="I151"/>
    </row>
    <row r="152" spans="1:9" x14ac:dyDescent="0.2">
      <c r="A152"/>
      <c r="B152"/>
      <c r="C152"/>
      <c r="D152"/>
      <c r="E152"/>
      <c r="F152"/>
      <c r="G152"/>
      <c r="H152"/>
      <c r="I152"/>
    </row>
    <row r="153" spans="1:9" x14ac:dyDescent="0.2">
      <c r="A153"/>
      <c r="B153"/>
      <c r="C153"/>
      <c r="D153"/>
      <c r="E153"/>
      <c r="F153"/>
      <c r="G153"/>
      <c r="H153"/>
      <c r="I153"/>
    </row>
    <row r="154" spans="1:9" x14ac:dyDescent="0.2">
      <c r="A154"/>
      <c r="B154"/>
      <c r="C154"/>
      <c r="D154"/>
      <c r="E154"/>
      <c r="F154"/>
      <c r="G154"/>
      <c r="H154"/>
      <c r="I154"/>
    </row>
    <row r="155" spans="1:9" x14ac:dyDescent="0.2">
      <c r="A155"/>
      <c r="B155"/>
      <c r="C155"/>
      <c r="D155"/>
      <c r="E155"/>
      <c r="F155"/>
      <c r="G155"/>
      <c r="H155"/>
      <c r="I155"/>
    </row>
    <row r="156" spans="1:9" x14ac:dyDescent="0.2">
      <c r="A156"/>
      <c r="B156"/>
      <c r="C156"/>
      <c r="D156"/>
      <c r="E156"/>
      <c r="F156"/>
      <c r="G156"/>
      <c r="H156"/>
      <c r="I156"/>
    </row>
    <row r="157" spans="1:9" x14ac:dyDescent="0.2">
      <c r="A157"/>
      <c r="B157"/>
      <c r="C157"/>
      <c r="D157"/>
      <c r="E157"/>
      <c r="F157"/>
      <c r="G157"/>
      <c r="H157"/>
      <c r="I157"/>
    </row>
    <row r="158" spans="1:9" x14ac:dyDescent="0.2">
      <c r="A158"/>
      <c r="B158"/>
      <c r="C158"/>
      <c r="D158"/>
      <c r="E158"/>
      <c r="F158"/>
      <c r="G158"/>
      <c r="H158"/>
      <c r="I158"/>
    </row>
    <row r="159" spans="1:9" x14ac:dyDescent="0.2">
      <c r="A159"/>
      <c r="B159"/>
      <c r="C159"/>
      <c r="D159"/>
      <c r="E159"/>
      <c r="F159"/>
      <c r="G159"/>
      <c r="H159"/>
      <c r="I159"/>
    </row>
    <row r="160" spans="1:9" x14ac:dyDescent="0.2">
      <c r="A160"/>
      <c r="B160"/>
      <c r="C160"/>
      <c r="D160"/>
      <c r="E160"/>
      <c r="F160"/>
      <c r="G160"/>
      <c r="H160"/>
      <c r="I160"/>
    </row>
    <row r="161" spans="1:9" x14ac:dyDescent="0.2">
      <c r="A161"/>
      <c r="B161"/>
      <c r="C161"/>
      <c r="D161"/>
      <c r="E161"/>
      <c r="F161"/>
      <c r="G161"/>
      <c r="H161"/>
      <c r="I161"/>
    </row>
    <row r="162" spans="1:9" x14ac:dyDescent="0.2">
      <c r="A162"/>
      <c r="B162"/>
      <c r="C162"/>
      <c r="D162"/>
      <c r="E162"/>
      <c r="F162"/>
      <c r="G162"/>
      <c r="H162"/>
      <c r="I162"/>
    </row>
    <row r="163" spans="1:9" x14ac:dyDescent="0.2">
      <c r="A163"/>
      <c r="B163"/>
      <c r="C163"/>
      <c r="D163"/>
      <c r="E163"/>
      <c r="F163"/>
      <c r="G163"/>
      <c r="H163"/>
      <c r="I163"/>
    </row>
    <row r="164" spans="1:9" x14ac:dyDescent="0.2">
      <c r="A164"/>
      <c r="B164"/>
      <c r="C164"/>
      <c r="D164"/>
      <c r="E164"/>
      <c r="F164"/>
      <c r="G164"/>
      <c r="H164"/>
      <c r="I164"/>
    </row>
    <row r="165" spans="1:9" x14ac:dyDescent="0.2">
      <c r="A165"/>
      <c r="B165"/>
      <c r="C165"/>
      <c r="D165"/>
      <c r="E165"/>
      <c r="F165"/>
      <c r="G165"/>
      <c r="H165"/>
      <c r="I165"/>
    </row>
    <row r="166" spans="1:9" x14ac:dyDescent="0.2">
      <c r="A166"/>
      <c r="B166"/>
      <c r="C166"/>
      <c r="D166"/>
      <c r="E166"/>
      <c r="F166"/>
      <c r="G166"/>
      <c r="H166"/>
      <c r="I166"/>
    </row>
    <row r="167" spans="1:9" x14ac:dyDescent="0.2">
      <c r="A167"/>
      <c r="B167"/>
      <c r="C167"/>
      <c r="D167"/>
      <c r="E167"/>
      <c r="F167"/>
      <c r="G167"/>
      <c r="H167"/>
      <c r="I167"/>
    </row>
    <row r="168" spans="1:9" x14ac:dyDescent="0.2">
      <c r="A168"/>
      <c r="B168"/>
      <c r="C168"/>
      <c r="D168"/>
      <c r="E168"/>
      <c r="F168"/>
      <c r="G168"/>
      <c r="H168"/>
      <c r="I168"/>
    </row>
    <row r="169" spans="1:9" x14ac:dyDescent="0.2">
      <c r="A169"/>
      <c r="B169"/>
      <c r="C169"/>
      <c r="D169"/>
      <c r="E169"/>
      <c r="F169"/>
      <c r="G169"/>
      <c r="H169"/>
      <c r="I169"/>
    </row>
    <row r="170" spans="1:9" x14ac:dyDescent="0.2">
      <c r="A170"/>
      <c r="B170"/>
      <c r="C170"/>
      <c r="D170"/>
      <c r="E170"/>
      <c r="F170"/>
      <c r="G170"/>
      <c r="H170"/>
      <c r="I170"/>
    </row>
    <row r="171" spans="1:9" x14ac:dyDescent="0.2">
      <c r="A171"/>
      <c r="B171"/>
      <c r="C171"/>
      <c r="D171"/>
      <c r="E171"/>
      <c r="F171"/>
      <c r="G171"/>
      <c r="H171"/>
      <c r="I171"/>
    </row>
    <row r="172" spans="1:9" x14ac:dyDescent="0.2">
      <c r="A172"/>
      <c r="B172"/>
      <c r="C172"/>
      <c r="D172"/>
      <c r="E172"/>
      <c r="F172"/>
      <c r="G172"/>
      <c r="H172"/>
      <c r="I172"/>
    </row>
    <row r="173" spans="1:9" x14ac:dyDescent="0.2">
      <c r="A173"/>
      <c r="B173"/>
      <c r="C173"/>
      <c r="D173"/>
      <c r="E173"/>
      <c r="F173"/>
      <c r="G173"/>
      <c r="H173"/>
      <c r="I173"/>
    </row>
    <row r="174" spans="1:9" x14ac:dyDescent="0.2">
      <c r="A174"/>
      <c r="B174"/>
      <c r="C174"/>
      <c r="D174"/>
      <c r="E174"/>
      <c r="F174"/>
      <c r="G174"/>
      <c r="H174"/>
      <c r="I174"/>
    </row>
    <row r="175" spans="1:9" x14ac:dyDescent="0.2">
      <c r="A175"/>
      <c r="B175"/>
      <c r="C175"/>
      <c r="D175"/>
      <c r="E175"/>
      <c r="F175"/>
      <c r="G175"/>
      <c r="H175"/>
      <c r="I175"/>
    </row>
    <row r="176" spans="1:9" x14ac:dyDescent="0.2">
      <c r="A176"/>
      <c r="B176"/>
      <c r="C176"/>
      <c r="D176"/>
      <c r="E176"/>
      <c r="F176"/>
      <c r="G176"/>
      <c r="H176"/>
      <c r="I176"/>
    </row>
    <row r="177" spans="1:9" x14ac:dyDescent="0.2">
      <c r="A177"/>
      <c r="B177"/>
      <c r="C177"/>
      <c r="D177"/>
      <c r="E177"/>
      <c r="F177"/>
      <c r="G177"/>
      <c r="H177"/>
      <c r="I177"/>
    </row>
    <row r="178" spans="1:9" x14ac:dyDescent="0.2">
      <c r="A178"/>
      <c r="B178"/>
      <c r="C178"/>
      <c r="D178"/>
      <c r="E178"/>
      <c r="F178"/>
      <c r="G178"/>
      <c r="H178"/>
      <c r="I178"/>
    </row>
    <row r="179" spans="1:9" x14ac:dyDescent="0.2">
      <c r="A179"/>
      <c r="B179"/>
      <c r="C179"/>
      <c r="D179"/>
      <c r="E179"/>
      <c r="F179"/>
      <c r="G179"/>
      <c r="H179"/>
      <c r="I179"/>
    </row>
    <row r="180" spans="1:9" ht="11.25" customHeight="1" x14ac:dyDescent="0.2">
      <c r="A180"/>
      <c r="B180"/>
      <c r="C180"/>
      <c r="D180"/>
      <c r="E180"/>
      <c r="F180"/>
      <c r="G180"/>
      <c r="H180"/>
      <c r="I180"/>
    </row>
    <row r="181" spans="1:9" s="31" customFormat="1" x14ac:dyDescent="0.2">
      <c r="A181"/>
      <c r="B181"/>
      <c r="C181"/>
      <c r="D181"/>
      <c r="E181"/>
      <c r="F181"/>
      <c r="G181"/>
      <c r="H181"/>
      <c r="I181"/>
    </row>
    <row r="182" spans="1:9" x14ac:dyDescent="0.2">
      <c r="A182"/>
      <c r="B182"/>
      <c r="C182"/>
      <c r="D182"/>
      <c r="E182"/>
      <c r="F182"/>
      <c r="G182"/>
      <c r="H182"/>
      <c r="I182"/>
    </row>
    <row r="183" spans="1:9" x14ac:dyDescent="0.2">
      <c r="A183"/>
      <c r="B183"/>
      <c r="C183"/>
      <c r="D183"/>
      <c r="E183"/>
      <c r="F183"/>
      <c r="G183"/>
      <c r="H183"/>
      <c r="I183"/>
    </row>
    <row r="184" spans="1:9" x14ac:dyDescent="0.2">
      <c r="A184"/>
      <c r="B184"/>
      <c r="C184"/>
      <c r="D184"/>
      <c r="E184"/>
      <c r="F184"/>
      <c r="G184"/>
      <c r="H184"/>
      <c r="I184"/>
    </row>
    <row r="185" spans="1:9" x14ac:dyDescent="0.2">
      <c r="A185"/>
      <c r="B185"/>
      <c r="C185"/>
      <c r="D185"/>
      <c r="E185"/>
      <c r="F185"/>
      <c r="G185"/>
      <c r="H185"/>
      <c r="I185"/>
    </row>
    <row r="186" spans="1:9" x14ac:dyDescent="0.2">
      <c r="A186"/>
      <c r="B186"/>
      <c r="C186"/>
      <c r="D186"/>
      <c r="E186"/>
      <c r="F186"/>
      <c r="G186"/>
      <c r="H186"/>
      <c r="I186"/>
    </row>
    <row r="187" spans="1:9" x14ac:dyDescent="0.2">
      <c r="A187"/>
      <c r="B187"/>
      <c r="C187"/>
      <c r="D187"/>
      <c r="E187"/>
      <c r="F187"/>
      <c r="G187"/>
      <c r="H187"/>
      <c r="I187"/>
    </row>
    <row r="188" spans="1:9" x14ac:dyDescent="0.2">
      <c r="A188"/>
      <c r="B188"/>
      <c r="C188"/>
      <c r="D188"/>
      <c r="E188"/>
      <c r="F188"/>
      <c r="G188"/>
      <c r="H188"/>
      <c r="I188"/>
    </row>
    <row r="189" spans="1:9" x14ac:dyDescent="0.2">
      <c r="A189"/>
      <c r="B189"/>
      <c r="C189"/>
      <c r="D189"/>
      <c r="E189"/>
      <c r="F189"/>
      <c r="G189"/>
      <c r="H189"/>
      <c r="I189"/>
    </row>
    <row r="190" spans="1:9" x14ac:dyDescent="0.2">
      <c r="A190"/>
      <c r="B190"/>
      <c r="C190"/>
      <c r="D190"/>
      <c r="E190"/>
      <c r="F190"/>
      <c r="G190"/>
      <c r="H190"/>
      <c r="I190"/>
    </row>
    <row r="191" spans="1:9" x14ac:dyDescent="0.2">
      <c r="A191"/>
      <c r="B191"/>
      <c r="C191"/>
      <c r="D191"/>
      <c r="E191"/>
      <c r="F191"/>
      <c r="G191"/>
      <c r="H191"/>
      <c r="I191"/>
    </row>
    <row r="192" spans="1:9" x14ac:dyDescent="0.2">
      <c r="A192"/>
      <c r="B192"/>
      <c r="C192"/>
      <c r="D192"/>
      <c r="E192"/>
      <c r="F192"/>
      <c r="G192"/>
      <c r="H192"/>
      <c r="I192"/>
    </row>
    <row r="193" spans="1:9" x14ac:dyDescent="0.2">
      <c r="A193"/>
      <c r="B193"/>
      <c r="C193"/>
      <c r="D193"/>
      <c r="E193"/>
      <c r="F193"/>
      <c r="G193"/>
      <c r="H193"/>
      <c r="I193"/>
    </row>
    <row r="194" spans="1:9" x14ac:dyDescent="0.2">
      <c r="A194"/>
      <c r="B194"/>
      <c r="C194"/>
      <c r="D194"/>
      <c r="E194"/>
      <c r="F194"/>
      <c r="G194"/>
      <c r="H194"/>
      <c r="I194"/>
    </row>
    <row r="195" spans="1:9" x14ac:dyDescent="0.2">
      <c r="A195"/>
      <c r="B195"/>
      <c r="C195"/>
      <c r="D195"/>
      <c r="E195"/>
      <c r="F195"/>
      <c r="G195"/>
      <c r="H195"/>
      <c r="I195"/>
    </row>
    <row r="196" spans="1:9" x14ac:dyDescent="0.2">
      <c r="A196"/>
      <c r="B196"/>
      <c r="C196"/>
      <c r="D196"/>
      <c r="E196"/>
      <c r="F196"/>
      <c r="G196"/>
      <c r="H196"/>
      <c r="I196"/>
    </row>
    <row r="197" spans="1:9" x14ac:dyDescent="0.2">
      <c r="A197"/>
      <c r="B197"/>
      <c r="C197"/>
      <c r="D197"/>
      <c r="E197"/>
      <c r="F197"/>
      <c r="G197"/>
      <c r="H197"/>
      <c r="I197"/>
    </row>
    <row r="198" spans="1:9" x14ac:dyDescent="0.2">
      <c r="A198"/>
      <c r="B198"/>
      <c r="C198"/>
      <c r="D198"/>
      <c r="E198"/>
      <c r="F198"/>
      <c r="G198"/>
      <c r="H198"/>
      <c r="I198"/>
    </row>
    <row r="199" spans="1:9" x14ac:dyDescent="0.2">
      <c r="A199"/>
      <c r="B199"/>
      <c r="C199"/>
      <c r="D199"/>
      <c r="E199"/>
      <c r="F199"/>
      <c r="G199"/>
      <c r="H199"/>
      <c r="I199"/>
    </row>
    <row r="200" spans="1:9" x14ac:dyDescent="0.2">
      <c r="A200"/>
      <c r="B200"/>
      <c r="C200"/>
      <c r="D200"/>
      <c r="E200"/>
      <c r="F200"/>
      <c r="G200"/>
      <c r="H200"/>
      <c r="I200"/>
    </row>
    <row r="201" spans="1:9" x14ac:dyDescent="0.2">
      <c r="A201"/>
      <c r="B201"/>
      <c r="C201"/>
      <c r="D201"/>
      <c r="E201"/>
      <c r="F201"/>
      <c r="G201"/>
      <c r="H201"/>
      <c r="I201"/>
    </row>
    <row r="202" spans="1:9" x14ac:dyDescent="0.2">
      <c r="A202"/>
      <c r="B202"/>
      <c r="C202"/>
      <c r="D202"/>
      <c r="E202"/>
      <c r="F202"/>
      <c r="G202"/>
      <c r="H202"/>
      <c r="I202"/>
    </row>
    <row r="203" spans="1:9" x14ac:dyDescent="0.2">
      <c r="A203"/>
      <c r="B203"/>
      <c r="C203"/>
      <c r="D203"/>
      <c r="E203"/>
      <c r="F203"/>
      <c r="G203"/>
      <c r="H203"/>
      <c r="I203"/>
    </row>
    <row r="204" spans="1:9" x14ac:dyDescent="0.2">
      <c r="A204"/>
      <c r="B204"/>
      <c r="C204"/>
      <c r="D204"/>
      <c r="E204"/>
      <c r="F204"/>
      <c r="G204"/>
      <c r="H204"/>
      <c r="I204"/>
    </row>
    <row r="205" spans="1:9" x14ac:dyDescent="0.2">
      <c r="A205"/>
      <c r="B205"/>
      <c r="C205"/>
      <c r="D205"/>
      <c r="E205"/>
      <c r="F205"/>
      <c r="G205"/>
      <c r="H205"/>
      <c r="I205"/>
    </row>
    <row r="206" spans="1:9" x14ac:dyDescent="0.2">
      <c r="A206"/>
      <c r="B206"/>
      <c r="C206"/>
      <c r="D206"/>
      <c r="E206"/>
      <c r="F206"/>
      <c r="G206"/>
      <c r="H206"/>
      <c r="I206"/>
    </row>
    <row r="207" spans="1:9" x14ac:dyDescent="0.2">
      <c r="A207"/>
      <c r="B207"/>
      <c r="C207"/>
      <c r="D207"/>
      <c r="E207"/>
      <c r="F207"/>
      <c r="G207"/>
      <c r="H207"/>
      <c r="I207"/>
    </row>
    <row r="208" spans="1:9" x14ac:dyDescent="0.2">
      <c r="A208"/>
      <c r="B208"/>
      <c r="C208"/>
      <c r="D208"/>
      <c r="E208"/>
      <c r="F208"/>
      <c r="G208"/>
      <c r="H208"/>
      <c r="I208"/>
    </row>
    <row r="209" spans="1:9" x14ac:dyDescent="0.2">
      <c r="A209"/>
      <c r="B209"/>
      <c r="C209"/>
      <c r="D209"/>
      <c r="E209"/>
      <c r="F209"/>
      <c r="G209"/>
      <c r="H209"/>
      <c r="I209"/>
    </row>
    <row r="210" spans="1:9" x14ac:dyDescent="0.2">
      <c r="A210"/>
      <c r="B210"/>
      <c r="C210"/>
      <c r="D210"/>
      <c r="E210"/>
      <c r="F210"/>
      <c r="G210"/>
      <c r="H210"/>
      <c r="I210"/>
    </row>
    <row r="211" spans="1:9" x14ac:dyDescent="0.2">
      <c r="A211"/>
      <c r="B211"/>
      <c r="C211"/>
      <c r="D211"/>
      <c r="E211"/>
      <c r="F211"/>
      <c r="G211"/>
      <c r="H211"/>
      <c r="I211"/>
    </row>
    <row r="212" spans="1:9" x14ac:dyDescent="0.2">
      <c r="A212"/>
      <c r="B212"/>
      <c r="C212"/>
      <c r="D212"/>
      <c r="E212"/>
      <c r="F212"/>
      <c r="G212"/>
      <c r="H212"/>
      <c r="I212"/>
    </row>
    <row r="213" spans="1:9" x14ac:dyDescent="0.2">
      <c r="A213"/>
      <c r="B213"/>
      <c r="C213"/>
      <c r="D213"/>
      <c r="E213"/>
      <c r="F213"/>
      <c r="G213"/>
      <c r="H213"/>
      <c r="I213"/>
    </row>
    <row r="214" spans="1:9" x14ac:dyDescent="0.2">
      <c r="A214"/>
      <c r="B214"/>
      <c r="C214"/>
      <c r="D214"/>
      <c r="E214"/>
      <c r="F214"/>
      <c r="G214"/>
      <c r="H214"/>
      <c r="I214"/>
    </row>
    <row r="215" spans="1:9" x14ac:dyDescent="0.2">
      <c r="A215"/>
      <c r="B215"/>
      <c r="C215"/>
      <c r="D215"/>
      <c r="E215"/>
      <c r="F215"/>
      <c r="G215"/>
      <c r="H215"/>
      <c r="I215"/>
    </row>
    <row r="216" spans="1:9" x14ac:dyDescent="0.2">
      <c r="A216"/>
      <c r="B216"/>
      <c r="C216"/>
      <c r="D216"/>
      <c r="E216"/>
      <c r="F216"/>
      <c r="G216"/>
      <c r="H216"/>
      <c r="I216"/>
    </row>
    <row r="217" spans="1:9" x14ac:dyDescent="0.2">
      <c r="A217"/>
      <c r="B217"/>
      <c r="C217"/>
      <c r="D217"/>
      <c r="E217"/>
      <c r="F217"/>
      <c r="G217"/>
      <c r="H217"/>
      <c r="I217"/>
    </row>
    <row r="218" spans="1:9" x14ac:dyDescent="0.2">
      <c r="A218"/>
      <c r="B218"/>
      <c r="C218"/>
      <c r="D218"/>
      <c r="E218"/>
      <c r="F218"/>
      <c r="G218"/>
      <c r="H218"/>
      <c r="I218"/>
    </row>
    <row r="219" spans="1:9" x14ac:dyDescent="0.2">
      <c r="A219"/>
      <c r="B219"/>
      <c r="C219"/>
      <c r="D219"/>
      <c r="E219"/>
      <c r="F219"/>
      <c r="G219"/>
      <c r="H219"/>
      <c r="I219"/>
    </row>
    <row r="220" spans="1:9" x14ac:dyDescent="0.2">
      <c r="A220"/>
      <c r="B220"/>
      <c r="C220"/>
      <c r="D220"/>
      <c r="E220"/>
      <c r="F220"/>
      <c r="G220"/>
      <c r="H220"/>
      <c r="I220"/>
    </row>
    <row r="221" spans="1:9" x14ac:dyDescent="0.2">
      <c r="A221"/>
      <c r="B221"/>
      <c r="C221"/>
      <c r="D221"/>
      <c r="E221"/>
      <c r="F221"/>
      <c r="G221"/>
      <c r="H221"/>
      <c r="I221"/>
    </row>
    <row r="222" spans="1:9" x14ac:dyDescent="0.2">
      <c r="A222"/>
      <c r="B222"/>
      <c r="C222"/>
      <c r="D222"/>
      <c r="E222"/>
      <c r="F222"/>
      <c r="G222"/>
      <c r="H222"/>
      <c r="I222"/>
    </row>
    <row r="223" spans="1:9" x14ac:dyDescent="0.2">
      <c r="A223"/>
      <c r="B223"/>
      <c r="C223"/>
      <c r="D223"/>
      <c r="E223"/>
      <c r="F223"/>
      <c r="G223"/>
      <c r="H223"/>
      <c r="I223"/>
    </row>
    <row r="224" spans="1:9" x14ac:dyDescent="0.2">
      <c r="A224"/>
      <c r="B224"/>
      <c r="C224"/>
      <c r="D224"/>
      <c r="E224"/>
      <c r="F224"/>
      <c r="G224"/>
      <c r="H224"/>
      <c r="I224"/>
    </row>
    <row r="225" spans="1:9" x14ac:dyDescent="0.2">
      <c r="A225"/>
      <c r="B225"/>
      <c r="C225"/>
      <c r="D225"/>
      <c r="E225"/>
      <c r="F225"/>
      <c r="G225"/>
      <c r="H225"/>
      <c r="I225"/>
    </row>
    <row r="226" spans="1:9" x14ac:dyDescent="0.2">
      <c r="A226"/>
      <c r="B226"/>
      <c r="C226"/>
      <c r="D226"/>
      <c r="E226"/>
      <c r="F226"/>
      <c r="G226"/>
      <c r="H226"/>
      <c r="I226"/>
    </row>
    <row r="227" spans="1:9" x14ac:dyDescent="0.2">
      <c r="A227"/>
      <c r="B227"/>
      <c r="C227"/>
      <c r="D227"/>
      <c r="E227"/>
      <c r="F227"/>
      <c r="G227"/>
      <c r="H227"/>
      <c r="I227"/>
    </row>
    <row r="228" spans="1:9" x14ac:dyDescent="0.2">
      <c r="A228"/>
      <c r="B228"/>
      <c r="C228"/>
      <c r="D228"/>
      <c r="E228"/>
      <c r="F228"/>
      <c r="G228"/>
      <c r="H228"/>
      <c r="I228"/>
    </row>
    <row r="229" spans="1:9" x14ac:dyDescent="0.2">
      <c r="A229"/>
      <c r="B229"/>
      <c r="C229"/>
      <c r="D229"/>
      <c r="E229"/>
      <c r="F229"/>
      <c r="G229"/>
      <c r="H229"/>
      <c r="I229"/>
    </row>
    <row r="230" spans="1:9" x14ac:dyDescent="0.2">
      <c r="A230"/>
      <c r="B230"/>
      <c r="C230"/>
      <c r="D230"/>
      <c r="E230"/>
      <c r="F230"/>
      <c r="G230"/>
      <c r="H230"/>
      <c r="I230"/>
    </row>
    <row r="231" spans="1:9" x14ac:dyDescent="0.2">
      <c r="A231"/>
      <c r="B231"/>
      <c r="C231"/>
      <c r="D231"/>
      <c r="E231"/>
      <c r="F231"/>
      <c r="G231"/>
      <c r="H231"/>
      <c r="I231"/>
    </row>
    <row r="232" spans="1:9" x14ac:dyDescent="0.2">
      <c r="A232"/>
      <c r="B232"/>
      <c r="C232"/>
      <c r="D232"/>
      <c r="E232"/>
      <c r="F232"/>
      <c r="G232"/>
      <c r="H232"/>
      <c r="I232"/>
    </row>
    <row r="233" spans="1:9" x14ac:dyDescent="0.2">
      <c r="A233"/>
      <c r="B233"/>
      <c r="C233"/>
      <c r="D233"/>
      <c r="E233"/>
      <c r="F233"/>
      <c r="G233"/>
      <c r="H233"/>
      <c r="I233"/>
    </row>
    <row r="234" spans="1:9" x14ac:dyDescent="0.2">
      <c r="A234"/>
      <c r="B234"/>
      <c r="C234"/>
      <c r="D234"/>
      <c r="E234"/>
      <c r="F234"/>
      <c r="G234"/>
      <c r="H234"/>
      <c r="I234"/>
    </row>
    <row r="235" spans="1:9" x14ac:dyDescent="0.2">
      <c r="A235"/>
      <c r="B235"/>
      <c r="C235"/>
      <c r="D235"/>
      <c r="E235"/>
      <c r="F235"/>
      <c r="G235"/>
      <c r="H235"/>
      <c r="I235"/>
    </row>
    <row r="236" spans="1:9" x14ac:dyDescent="0.2">
      <c r="A236"/>
      <c r="B236"/>
      <c r="C236"/>
      <c r="D236"/>
      <c r="E236"/>
      <c r="F236"/>
      <c r="G236"/>
      <c r="H236"/>
      <c r="I236"/>
    </row>
    <row r="237" spans="1:9" x14ac:dyDescent="0.2">
      <c r="A237"/>
      <c r="B237"/>
      <c r="C237"/>
      <c r="D237"/>
      <c r="E237"/>
      <c r="F237"/>
      <c r="G237"/>
      <c r="H237"/>
      <c r="I237"/>
    </row>
    <row r="238" spans="1:9" x14ac:dyDescent="0.2">
      <c r="A238"/>
      <c r="B238"/>
      <c r="C238"/>
      <c r="D238"/>
      <c r="E238"/>
      <c r="F238"/>
      <c r="G238"/>
      <c r="H238"/>
      <c r="I238"/>
    </row>
    <row r="239" spans="1:9" x14ac:dyDescent="0.2">
      <c r="A239"/>
      <c r="B239"/>
      <c r="C239"/>
      <c r="D239"/>
      <c r="E239"/>
      <c r="F239"/>
      <c r="G239"/>
      <c r="H239"/>
      <c r="I239"/>
    </row>
    <row r="240" spans="1:9" x14ac:dyDescent="0.2">
      <c r="A240"/>
      <c r="B240"/>
      <c r="C240"/>
      <c r="D240"/>
      <c r="E240"/>
      <c r="F240"/>
      <c r="G240"/>
      <c r="H240"/>
      <c r="I240"/>
    </row>
    <row r="241" spans="1:9" x14ac:dyDescent="0.2">
      <c r="A241"/>
      <c r="B241"/>
      <c r="C241"/>
      <c r="D241"/>
      <c r="E241"/>
      <c r="F241"/>
      <c r="G241"/>
      <c r="H241"/>
      <c r="I241"/>
    </row>
    <row r="242" spans="1:9" x14ac:dyDescent="0.2">
      <c r="A242"/>
      <c r="B242"/>
      <c r="C242"/>
      <c r="D242"/>
      <c r="E242"/>
      <c r="F242"/>
      <c r="G242"/>
      <c r="H242"/>
      <c r="I242"/>
    </row>
    <row r="243" spans="1:9" x14ac:dyDescent="0.2">
      <c r="A243"/>
      <c r="B243"/>
      <c r="C243"/>
      <c r="D243"/>
      <c r="E243"/>
      <c r="F243"/>
      <c r="G243"/>
      <c r="H243"/>
      <c r="I243"/>
    </row>
    <row r="244" spans="1:9" x14ac:dyDescent="0.2">
      <c r="A244"/>
      <c r="B244"/>
      <c r="C244"/>
      <c r="D244"/>
      <c r="E244"/>
      <c r="F244"/>
      <c r="G244"/>
      <c r="H244"/>
      <c r="I244"/>
    </row>
    <row r="245" spans="1:9" x14ac:dyDescent="0.2">
      <c r="A245"/>
      <c r="B245"/>
      <c r="C245"/>
      <c r="D245"/>
      <c r="E245"/>
      <c r="F245"/>
      <c r="G245"/>
      <c r="H245"/>
      <c r="I245"/>
    </row>
    <row r="246" spans="1:9" x14ac:dyDescent="0.2">
      <c r="A246"/>
      <c r="B246"/>
      <c r="C246"/>
      <c r="D246"/>
      <c r="E246"/>
      <c r="F246"/>
      <c r="G246"/>
      <c r="H246"/>
      <c r="I246"/>
    </row>
    <row r="247" spans="1:9" x14ac:dyDescent="0.2">
      <c r="A247"/>
      <c r="B247"/>
      <c r="C247"/>
      <c r="D247"/>
      <c r="E247"/>
      <c r="F247"/>
      <c r="G247"/>
      <c r="H247"/>
      <c r="I247"/>
    </row>
    <row r="248" spans="1:9" x14ac:dyDescent="0.2">
      <c r="A248"/>
      <c r="B248"/>
      <c r="C248"/>
      <c r="D248"/>
      <c r="E248"/>
      <c r="F248"/>
      <c r="G248"/>
      <c r="H248"/>
      <c r="I248"/>
    </row>
    <row r="249" spans="1:9" x14ac:dyDescent="0.2">
      <c r="A249"/>
      <c r="B249"/>
      <c r="C249"/>
      <c r="D249"/>
      <c r="E249"/>
      <c r="F249"/>
      <c r="G249"/>
      <c r="H249"/>
      <c r="I249"/>
    </row>
    <row r="250" spans="1:9" x14ac:dyDescent="0.2">
      <c r="A250"/>
      <c r="B250"/>
      <c r="C250"/>
      <c r="D250"/>
      <c r="E250"/>
      <c r="F250"/>
      <c r="G250"/>
      <c r="H250"/>
      <c r="I250"/>
    </row>
    <row r="251" spans="1:9" x14ac:dyDescent="0.2">
      <c r="A251"/>
      <c r="B251"/>
      <c r="C251"/>
      <c r="D251"/>
      <c r="E251"/>
      <c r="F251"/>
      <c r="G251"/>
      <c r="H251"/>
      <c r="I251"/>
    </row>
    <row r="252" spans="1:9" x14ac:dyDescent="0.2">
      <c r="A252"/>
      <c r="B252"/>
      <c r="C252"/>
      <c r="D252"/>
      <c r="E252"/>
      <c r="F252"/>
      <c r="G252"/>
      <c r="H252"/>
      <c r="I252"/>
    </row>
    <row r="253" spans="1:9" x14ac:dyDescent="0.2">
      <c r="A253"/>
      <c r="B253"/>
      <c r="C253"/>
      <c r="D253"/>
      <c r="E253"/>
      <c r="F253"/>
      <c r="G253"/>
      <c r="H253"/>
      <c r="I253"/>
    </row>
    <row r="254" spans="1:9" x14ac:dyDescent="0.2">
      <c r="A254"/>
      <c r="B254"/>
      <c r="C254"/>
      <c r="D254"/>
      <c r="E254"/>
      <c r="F254"/>
      <c r="G254"/>
      <c r="H254"/>
      <c r="I254"/>
    </row>
    <row r="255" spans="1:9" x14ac:dyDescent="0.2">
      <c r="A255"/>
      <c r="B255"/>
      <c r="C255"/>
      <c r="D255"/>
      <c r="E255"/>
      <c r="F255"/>
      <c r="G255"/>
      <c r="H255"/>
      <c r="I255"/>
    </row>
    <row r="256" spans="1:9" x14ac:dyDescent="0.2">
      <c r="A256"/>
      <c r="B256"/>
      <c r="C256"/>
      <c r="D256"/>
      <c r="E256"/>
      <c r="F256"/>
      <c r="G256"/>
      <c r="H256"/>
      <c r="I256"/>
    </row>
    <row r="257" spans="1:9" x14ac:dyDescent="0.2">
      <c r="A257"/>
      <c r="B257"/>
      <c r="C257"/>
      <c r="D257"/>
      <c r="E257"/>
      <c r="F257"/>
      <c r="G257"/>
      <c r="H257"/>
      <c r="I257"/>
    </row>
    <row r="258" spans="1:9" x14ac:dyDescent="0.2">
      <c r="A258"/>
      <c r="B258"/>
      <c r="C258"/>
      <c r="D258"/>
      <c r="E258"/>
      <c r="F258"/>
      <c r="G258"/>
      <c r="H258"/>
      <c r="I258"/>
    </row>
    <row r="259" spans="1:9" x14ac:dyDescent="0.2">
      <c r="A259"/>
      <c r="B259"/>
      <c r="C259"/>
      <c r="D259"/>
      <c r="E259"/>
      <c r="F259"/>
      <c r="G259"/>
      <c r="H259"/>
      <c r="I259"/>
    </row>
    <row r="260" spans="1:9" x14ac:dyDescent="0.2">
      <c r="A260"/>
      <c r="B260"/>
      <c r="C260"/>
      <c r="D260"/>
      <c r="E260"/>
      <c r="F260"/>
      <c r="G260"/>
      <c r="H260"/>
      <c r="I260"/>
    </row>
    <row r="261" spans="1:9" x14ac:dyDescent="0.2">
      <c r="A261"/>
      <c r="B261"/>
      <c r="C261"/>
      <c r="D261"/>
      <c r="E261"/>
      <c r="F261"/>
      <c r="G261"/>
      <c r="H261"/>
      <c r="I261"/>
    </row>
    <row r="262" spans="1:9" x14ac:dyDescent="0.2">
      <c r="A262"/>
      <c r="B262"/>
      <c r="C262"/>
      <c r="D262"/>
      <c r="E262"/>
      <c r="F262"/>
      <c r="G262"/>
      <c r="H262"/>
      <c r="I262"/>
    </row>
    <row r="263" spans="1:9" x14ac:dyDescent="0.2">
      <c r="A263"/>
      <c r="B263"/>
      <c r="C263"/>
      <c r="D263"/>
      <c r="E263"/>
      <c r="F263"/>
      <c r="G263"/>
      <c r="H263"/>
      <c r="I263"/>
    </row>
    <row r="264" spans="1:9" x14ac:dyDescent="0.2">
      <c r="A264"/>
      <c r="B264"/>
      <c r="C264"/>
      <c r="D264"/>
      <c r="E264"/>
      <c r="F264"/>
      <c r="G264"/>
      <c r="H264"/>
      <c r="I264"/>
    </row>
    <row r="265" spans="1:9" x14ac:dyDescent="0.2">
      <c r="A265"/>
      <c r="B265"/>
      <c r="C265"/>
      <c r="D265"/>
      <c r="E265"/>
      <c r="F265"/>
      <c r="G265"/>
      <c r="H265"/>
      <c r="I265"/>
    </row>
    <row r="266" spans="1:9" x14ac:dyDescent="0.2">
      <c r="A266"/>
      <c r="B266"/>
      <c r="C266"/>
      <c r="D266"/>
      <c r="E266"/>
      <c r="F266"/>
      <c r="G266"/>
      <c r="H266"/>
      <c r="I266"/>
    </row>
    <row r="267" spans="1:9" x14ac:dyDescent="0.2">
      <c r="A267"/>
      <c r="B267"/>
      <c r="C267"/>
      <c r="D267"/>
      <c r="E267"/>
      <c r="F267"/>
      <c r="G267"/>
      <c r="H267"/>
      <c r="I267"/>
    </row>
    <row r="268" spans="1:9" x14ac:dyDescent="0.2">
      <c r="A268"/>
      <c r="B268"/>
      <c r="C268"/>
      <c r="D268"/>
      <c r="E268"/>
      <c r="F268"/>
      <c r="G268"/>
      <c r="H268"/>
      <c r="I268"/>
    </row>
    <row r="269" spans="1:9" x14ac:dyDescent="0.2">
      <c r="A269"/>
      <c r="B269"/>
      <c r="C269"/>
      <c r="D269"/>
      <c r="E269"/>
      <c r="F269"/>
      <c r="G269"/>
      <c r="H269"/>
      <c r="I269"/>
    </row>
    <row r="270" spans="1:9" x14ac:dyDescent="0.2">
      <c r="A270"/>
      <c r="B270"/>
      <c r="C270"/>
      <c r="D270"/>
      <c r="E270"/>
      <c r="F270"/>
      <c r="G270"/>
      <c r="H270"/>
      <c r="I270"/>
    </row>
    <row r="271" spans="1:9" x14ac:dyDescent="0.2">
      <c r="A271"/>
      <c r="B271"/>
      <c r="C271"/>
      <c r="D271"/>
      <c r="E271"/>
      <c r="F271"/>
      <c r="G271"/>
      <c r="H271"/>
      <c r="I271"/>
    </row>
    <row r="272" spans="1:9" x14ac:dyDescent="0.2">
      <c r="A272"/>
      <c r="B272"/>
      <c r="C272"/>
      <c r="D272"/>
      <c r="E272"/>
      <c r="F272"/>
      <c r="G272"/>
      <c r="H272"/>
      <c r="I272"/>
    </row>
    <row r="273" spans="1:9" x14ac:dyDescent="0.2">
      <c r="A273"/>
      <c r="B273"/>
      <c r="C273"/>
      <c r="D273"/>
      <c r="E273"/>
      <c r="F273"/>
      <c r="G273"/>
      <c r="H273"/>
      <c r="I273"/>
    </row>
    <row r="274" spans="1:9" x14ac:dyDescent="0.2">
      <c r="A274"/>
      <c r="B274"/>
      <c r="C274"/>
      <c r="D274"/>
      <c r="E274"/>
      <c r="F274"/>
      <c r="G274"/>
      <c r="H274"/>
      <c r="I274"/>
    </row>
    <row r="275" spans="1:9" x14ac:dyDescent="0.2">
      <c r="A275"/>
      <c r="B275"/>
      <c r="C275"/>
      <c r="D275"/>
      <c r="E275"/>
      <c r="F275"/>
      <c r="G275"/>
      <c r="H275"/>
      <c r="I275"/>
    </row>
    <row r="276" spans="1:9" x14ac:dyDescent="0.2">
      <c r="A276"/>
      <c r="B276"/>
      <c r="C276"/>
      <c r="D276"/>
      <c r="E276"/>
      <c r="F276"/>
      <c r="G276"/>
      <c r="H276"/>
      <c r="I276"/>
    </row>
    <row r="277" spans="1:9" x14ac:dyDescent="0.2">
      <c r="A277"/>
      <c r="B277"/>
      <c r="C277"/>
      <c r="D277"/>
      <c r="E277"/>
      <c r="F277"/>
      <c r="G277"/>
      <c r="H277"/>
      <c r="I277"/>
    </row>
    <row r="278" spans="1:9" x14ac:dyDescent="0.2">
      <c r="A278"/>
      <c r="B278"/>
      <c r="C278"/>
      <c r="D278"/>
      <c r="E278"/>
      <c r="F278"/>
      <c r="G278"/>
      <c r="H278"/>
      <c r="I278"/>
    </row>
    <row r="279" spans="1:9" x14ac:dyDescent="0.2">
      <c r="A279"/>
      <c r="B279"/>
      <c r="C279"/>
      <c r="D279"/>
      <c r="E279"/>
      <c r="F279"/>
      <c r="G279"/>
      <c r="H279"/>
      <c r="I279"/>
    </row>
    <row r="280" spans="1:9" x14ac:dyDescent="0.2">
      <c r="A280"/>
      <c r="B280"/>
      <c r="C280"/>
      <c r="D280"/>
      <c r="E280"/>
      <c r="F280"/>
      <c r="G280"/>
      <c r="H280"/>
      <c r="I280"/>
    </row>
    <row r="281" spans="1:9" x14ac:dyDescent="0.2">
      <c r="A281"/>
      <c r="B281"/>
      <c r="C281"/>
      <c r="D281"/>
      <c r="E281"/>
      <c r="F281"/>
      <c r="G281"/>
      <c r="H281"/>
      <c r="I281"/>
    </row>
    <row r="282" spans="1:9" x14ac:dyDescent="0.2">
      <c r="A282"/>
      <c r="B282"/>
      <c r="C282"/>
      <c r="D282"/>
      <c r="E282"/>
      <c r="F282"/>
      <c r="G282"/>
      <c r="H282"/>
      <c r="I282"/>
    </row>
    <row r="283" spans="1:9" x14ac:dyDescent="0.2">
      <c r="A283"/>
      <c r="B283"/>
      <c r="C283"/>
      <c r="D283"/>
      <c r="E283"/>
      <c r="F283"/>
      <c r="G283"/>
      <c r="H283"/>
      <c r="I283"/>
    </row>
    <row r="284" spans="1:9" x14ac:dyDescent="0.2">
      <c r="A284"/>
      <c r="B284"/>
      <c r="C284"/>
      <c r="D284"/>
      <c r="E284"/>
      <c r="F284"/>
      <c r="G284"/>
      <c r="H284"/>
      <c r="I284"/>
    </row>
    <row r="285" spans="1:9" x14ac:dyDescent="0.2">
      <c r="A285"/>
      <c r="B285"/>
      <c r="C285"/>
      <c r="D285"/>
      <c r="E285"/>
      <c r="F285"/>
      <c r="G285"/>
      <c r="H285"/>
      <c r="I285"/>
    </row>
    <row r="286" spans="1:9" x14ac:dyDescent="0.2">
      <c r="A286"/>
      <c r="B286"/>
      <c r="C286"/>
      <c r="D286"/>
      <c r="E286"/>
      <c r="F286"/>
      <c r="G286"/>
      <c r="H286"/>
      <c r="I286"/>
    </row>
    <row r="287" spans="1:9" x14ac:dyDescent="0.2">
      <c r="A287"/>
      <c r="B287"/>
      <c r="C287"/>
      <c r="D287"/>
      <c r="E287"/>
      <c r="F287"/>
      <c r="G287"/>
      <c r="H287"/>
      <c r="I287"/>
    </row>
    <row r="288" spans="1:9" x14ac:dyDescent="0.2">
      <c r="A288"/>
      <c r="B288"/>
      <c r="C288"/>
      <c r="D288"/>
      <c r="E288"/>
      <c r="F288"/>
      <c r="G288"/>
      <c r="H288"/>
      <c r="I288"/>
    </row>
    <row r="289" spans="1:10" x14ac:dyDescent="0.2">
      <c r="A289"/>
      <c r="B289"/>
      <c r="C289"/>
      <c r="D289"/>
      <c r="E289"/>
      <c r="F289"/>
      <c r="G289"/>
      <c r="H289"/>
      <c r="I289"/>
    </row>
    <row r="290" spans="1:10" x14ac:dyDescent="0.2">
      <c r="A290"/>
      <c r="B290"/>
      <c r="C290"/>
      <c r="D290"/>
      <c r="E290"/>
      <c r="F290"/>
      <c r="G290"/>
      <c r="H290"/>
      <c r="I290"/>
      <c r="J290" s="63"/>
    </row>
    <row r="291" spans="1:10" x14ac:dyDescent="0.2">
      <c r="A291"/>
      <c r="B291"/>
      <c r="C291"/>
      <c r="D291"/>
      <c r="E291"/>
      <c r="F291"/>
      <c r="G291"/>
      <c r="H291"/>
      <c r="I291"/>
      <c r="J291" s="63"/>
    </row>
    <row r="292" spans="1:10" x14ac:dyDescent="0.2">
      <c r="A292"/>
      <c r="B292"/>
      <c r="C292"/>
      <c r="D292"/>
      <c r="E292"/>
      <c r="F292"/>
      <c r="G292"/>
      <c r="H292"/>
      <c r="I292"/>
      <c r="J292" s="63"/>
    </row>
    <row r="293" spans="1:10" x14ac:dyDescent="0.2">
      <c r="A293"/>
      <c r="B293"/>
      <c r="C293"/>
      <c r="D293"/>
      <c r="E293"/>
      <c r="F293"/>
      <c r="G293"/>
      <c r="H293"/>
      <c r="I293"/>
      <c r="J293" s="63"/>
    </row>
    <row r="294" spans="1:10" x14ac:dyDescent="0.2">
      <c r="A294"/>
      <c r="B294"/>
      <c r="C294"/>
      <c r="D294"/>
      <c r="E294"/>
      <c r="F294"/>
      <c r="G294"/>
      <c r="H294"/>
      <c r="I294"/>
      <c r="J294" s="63"/>
    </row>
    <row r="295" spans="1:10" x14ac:dyDescent="0.2">
      <c r="A295"/>
      <c r="B295"/>
      <c r="C295"/>
      <c r="D295"/>
      <c r="E295"/>
      <c r="F295"/>
      <c r="G295"/>
      <c r="H295"/>
      <c r="I295"/>
      <c r="J295" s="63"/>
    </row>
    <row r="296" spans="1:10" x14ac:dyDescent="0.2">
      <c r="A296"/>
      <c r="B296"/>
      <c r="C296"/>
      <c r="D296"/>
      <c r="E296"/>
      <c r="F296"/>
      <c r="G296"/>
      <c r="H296"/>
      <c r="I296"/>
    </row>
    <row r="297" spans="1:10" x14ac:dyDescent="0.2">
      <c r="A297"/>
      <c r="B297"/>
      <c r="C297"/>
      <c r="D297"/>
      <c r="E297"/>
      <c r="F297"/>
      <c r="G297"/>
      <c r="H297"/>
      <c r="I297"/>
    </row>
    <row r="298" spans="1:10" x14ac:dyDescent="0.2">
      <c r="A298"/>
      <c r="B298"/>
      <c r="C298"/>
      <c r="D298"/>
      <c r="E298"/>
      <c r="F298"/>
      <c r="G298"/>
      <c r="H298"/>
      <c r="I298"/>
    </row>
    <row r="299" spans="1:10" x14ac:dyDescent="0.2">
      <c r="A299"/>
      <c r="B299"/>
      <c r="C299"/>
      <c r="D299"/>
      <c r="E299"/>
      <c r="F299"/>
      <c r="G299"/>
      <c r="H299"/>
      <c r="I299"/>
    </row>
    <row r="300" spans="1:10" x14ac:dyDescent="0.2">
      <c r="A300"/>
      <c r="B300"/>
      <c r="C300"/>
      <c r="D300"/>
      <c r="E300"/>
      <c r="F300"/>
      <c r="G300"/>
      <c r="H300"/>
      <c r="I300"/>
    </row>
    <row r="301" spans="1:10" x14ac:dyDescent="0.2">
      <c r="A301"/>
      <c r="B301"/>
      <c r="C301"/>
      <c r="D301"/>
      <c r="E301"/>
      <c r="F301"/>
      <c r="G301"/>
      <c r="H301"/>
      <c r="I301"/>
    </row>
    <row r="302" spans="1:10" x14ac:dyDescent="0.2">
      <c r="A302"/>
      <c r="B302"/>
      <c r="C302"/>
      <c r="D302"/>
      <c r="E302"/>
      <c r="F302"/>
      <c r="G302"/>
      <c r="H302"/>
      <c r="I302"/>
    </row>
    <row r="303" spans="1:10" x14ac:dyDescent="0.2">
      <c r="A303"/>
      <c r="B303"/>
      <c r="C303"/>
      <c r="D303"/>
      <c r="E303"/>
      <c r="F303"/>
      <c r="G303"/>
      <c r="H303"/>
      <c r="I303"/>
    </row>
    <row r="304" spans="1:10" x14ac:dyDescent="0.2">
      <c r="A304"/>
      <c r="B304"/>
      <c r="C304"/>
      <c r="D304"/>
      <c r="E304"/>
      <c r="F304"/>
      <c r="G304"/>
      <c r="H304"/>
      <c r="I304"/>
    </row>
    <row r="305" spans="1:9" x14ac:dyDescent="0.2">
      <c r="A305"/>
      <c r="B305"/>
      <c r="C305"/>
      <c r="D305"/>
      <c r="E305"/>
      <c r="F305"/>
      <c r="G305"/>
      <c r="H305"/>
      <c r="I305"/>
    </row>
    <row r="306" spans="1:9" x14ac:dyDescent="0.2">
      <c r="A306"/>
      <c r="B306"/>
      <c r="C306"/>
      <c r="D306"/>
      <c r="E306"/>
      <c r="F306"/>
      <c r="G306"/>
      <c r="H306"/>
      <c r="I306"/>
    </row>
    <row r="307" spans="1:9" x14ac:dyDescent="0.2">
      <c r="A307"/>
      <c r="B307"/>
      <c r="C307"/>
      <c r="D307"/>
      <c r="E307"/>
      <c r="F307"/>
      <c r="G307"/>
      <c r="H307"/>
      <c r="I307"/>
    </row>
    <row r="308" spans="1:9" x14ac:dyDescent="0.2">
      <c r="A308"/>
      <c r="B308"/>
      <c r="C308"/>
      <c r="D308"/>
      <c r="E308"/>
      <c r="F308"/>
      <c r="G308"/>
      <c r="H308"/>
      <c r="I308"/>
    </row>
    <row r="309" spans="1:9" x14ac:dyDescent="0.2">
      <c r="A309"/>
      <c r="B309"/>
      <c r="C309"/>
      <c r="D309"/>
      <c r="E309"/>
      <c r="F309"/>
      <c r="G309"/>
      <c r="H309"/>
      <c r="I309"/>
    </row>
    <row r="310" spans="1:9" x14ac:dyDescent="0.2">
      <c r="A310"/>
      <c r="B310"/>
      <c r="C310"/>
      <c r="D310"/>
      <c r="E310"/>
      <c r="F310"/>
      <c r="G310"/>
      <c r="H310"/>
      <c r="I310"/>
    </row>
    <row r="311" spans="1:9" x14ac:dyDescent="0.2">
      <c r="A311"/>
      <c r="B311"/>
      <c r="C311"/>
      <c r="D311"/>
      <c r="E311"/>
      <c r="F311"/>
      <c r="G311"/>
      <c r="H311"/>
      <c r="I311"/>
    </row>
  </sheetData>
  <dataConsolidate/>
  <phoneticPr fontId="0" type="noConversion"/>
  <dataValidations count="9">
    <dataValidation type="list" allowBlank="1" showInputMessage="1" showErrorMessage="1" sqref="H48:H49 H60:H61 H54:H55" xr:uid="{17D418B0-C0A6-4B1A-803E-139802695D80}">
      <formula1>"Yes, No"</formula1>
    </dataValidation>
    <dataValidation type="list" allowBlank="1" showInputMessage="1" showErrorMessage="1" sqref="C7:C36" xr:uid="{BE756CDA-5616-4716-86B7-385F88AFFE23}">
      <formula1>"A,R,C"</formula1>
    </dataValidation>
    <dataValidation type="list" allowBlank="1" showInputMessage="1" showErrorMessage="1" sqref="A41:A43" xr:uid="{8C2F0517-3914-41C1-BABC-C64C07DC2DBD}">
      <formula1>Vehicle_Type</formula1>
    </dataValidation>
    <dataValidation type="list" allowBlank="1" showInputMessage="1" showErrorMessage="1" sqref="A48:A49" xr:uid="{D858164B-BE40-4F5C-9DDC-4A243959CB92}">
      <formula1>Air_Type</formula1>
    </dataValidation>
    <dataValidation type="list" allowBlank="1" showInputMessage="1" showErrorMessage="1" prompt="click on arrow for a drop down list" sqref="A54:A55" xr:uid="{888B8BCC-62BA-4B74-8A9B-23A74059118B}">
      <formula1>Boat_Type</formula1>
    </dataValidation>
    <dataValidation type="list" allowBlank="1" showInputMessage="1" showErrorMessage="1" prompt="click on arrow for a drop down list" sqref="A60:A61" xr:uid="{C243CD2C-66EF-4969-A641-7CB1B2B59C00}">
      <formula1>Cutter_Type</formula1>
    </dataValidation>
    <dataValidation type="list" allowBlank="1" showInputMessage="1" showErrorMessage="1" prompt="click on arrow for a drop down list" sqref="A66:A68" xr:uid="{E105874D-2AE1-43B2-BE03-0DE148704ED6}">
      <formula1>Equip_List</formula1>
    </dataValidation>
    <dataValidation type="list" allowBlank="1" showInputMessage="1" showErrorMessage="1" sqref="E7:E36" xr:uid="{5792EE36-0D75-44F1-84C4-F58D97BFC04F}">
      <formula1>Paygrade</formula1>
    </dataValidation>
    <dataValidation type="list" errorStyle="warning" allowBlank="1" showInputMessage="1" showErrorMessage="1" errorTitle="Warning" error="This Position is not part of the standard list Select Yes to continue." sqref="F7:F36" xr:uid="{3234C417-254B-430C-A55C-A29D1E782801}">
      <formula1>Duty_List</formula1>
    </dataValidation>
  </dataValidations>
  <pageMargins left="0.7" right="0.7" top="0.75" bottom="0.75" header="0.3" footer="0.3"/>
  <pageSetup scale="74" fitToHeight="0" orientation="portrait" r:id="rId1"/>
  <headerFooter alignWithMargins="0"/>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0">
    <pageSetUpPr fitToPage="1"/>
  </sheetPr>
  <dimension ref="A1:R315"/>
  <sheetViews>
    <sheetView showGridLines="0" zoomScaleNormal="100" workbookViewId="0"/>
  </sheetViews>
  <sheetFormatPr defaultColWidth="9.140625" defaultRowHeight="12.75" x14ac:dyDescent="0.2"/>
  <cols>
    <col min="1" max="1" width="24.7109375" style="6" customWidth="1"/>
    <col min="2" max="2" width="15.28515625" style="5" bestFit="1" customWidth="1"/>
    <col min="3" max="3" width="8" style="6" customWidth="1"/>
    <col min="4" max="4" width="16.28515625" style="6" customWidth="1"/>
    <col min="5" max="5" width="8.7109375" style="6" bestFit="1" customWidth="1"/>
    <col min="6" max="6" width="12.7109375" style="6" customWidth="1"/>
    <col min="7" max="7" width="12" style="6" customWidth="1"/>
    <col min="8" max="8" width="12.7109375" style="6" customWidth="1"/>
    <col min="9" max="9" width="12.7109375" style="5" customWidth="1"/>
    <col min="10" max="16384" width="9.140625" style="5"/>
  </cols>
  <sheetData>
    <row r="1" spans="1:10" x14ac:dyDescent="0.2">
      <c r="A1" s="72" t="s">
        <v>119</v>
      </c>
      <c r="B1" s="85" t="str">
        <f>'Daily Summary'!J2</f>
        <v>UCGPXXXXXX</v>
      </c>
      <c r="D1" s="5"/>
      <c r="F1" s="12" t="s">
        <v>259</v>
      </c>
      <c r="G1" s="87" t="str">
        <f>'Daily Summary'!A1</f>
        <v>F/V StillaFloat</v>
      </c>
    </row>
    <row r="2" spans="1:10" x14ac:dyDescent="0.2">
      <c r="A2" s="30"/>
      <c r="B2" s="30"/>
      <c r="C2" s="30"/>
      <c r="D2" s="5"/>
      <c r="E2" s="30"/>
      <c r="F2" s="5"/>
      <c r="G2" s="30"/>
      <c r="H2" s="5"/>
    </row>
    <row r="3" spans="1:10" x14ac:dyDescent="0.2">
      <c r="A3" s="30"/>
      <c r="B3" s="30"/>
      <c r="C3" s="30"/>
      <c r="D3" s="5"/>
      <c r="E3" s="30"/>
      <c r="F3" s="5"/>
      <c r="G3" s="30"/>
      <c r="H3" s="5"/>
    </row>
    <row r="4" spans="1:10" ht="13.5" thickBot="1" x14ac:dyDescent="0.25">
      <c r="A4" s="12" t="s">
        <v>188</v>
      </c>
      <c r="B4" s="86">
        <f>'day26'!B4+1</f>
        <v>45226</v>
      </c>
      <c r="C4" s="30"/>
      <c r="D4" s="44"/>
      <c r="E4" s="44"/>
      <c r="F4" s="12" t="s">
        <v>311</v>
      </c>
      <c r="G4" s="70"/>
      <c r="H4" s="70"/>
      <c r="I4" s="74"/>
    </row>
    <row r="5" spans="1:10" ht="13.5" thickBot="1" x14ac:dyDescent="0.25">
      <c r="A5" s="12"/>
      <c r="B5" s="41"/>
      <c r="C5" s="30"/>
      <c r="D5" s="12"/>
      <c r="E5" s="12"/>
      <c r="F5" s="12"/>
      <c r="G5" s="40"/>
      <c r="H5" s="40"/>
      <c r="I5" s="40"/>
    </row>
    <row r="6" spans="1:10" s="190" customFormat="1" ht="11.25" x14ac:dyDescent="0.2">
      <c r="A6" s="185" t="s">
        <v>190</v>
      </c>
      <c r="B6" s="187" t="s">
        <v>236</v>
      </c>
      <c r="C6" s="187" t="s">
        <v>189</v>
      </c>
      <c r="D6" s="187" t="s">
        <v>191</v>
      </c>
      <c r="E6" s="187" t="s">
        <v>235</v>
      </c>
      <c r="F6" s="187" t="s">
        <v>192</v>
      </c>
      <c r="G6" s="187" t="s">
        <v>233</v>
      </c>
      <c r="H6" s="187" t="s">
        <v>234</v>
      </c>
      <c r="I6" s="264" t="s">
        <v>193</v>
      </c>
      <c r="J6" s="206"/>
    </row>
    <row r="7" spans="1:10" s="190" customFormat="1" ht="11.25" x14ac:dyDescent="0.2">
      <c r="A7" s="309" t="s">
        <v>409</v>
      </c>
      <c r="B7" s="310"/>
      <c r="C7" s="310"/>
      <c r="D7" s="208" t="s">
        <v>258</v>
      </c>
      <c r="E7" s="311" t="s">
        <v>30</v>
      </c>
      <c r="F7" s="210"/>
      <c r="G7" s="312">
        <v>0</v>
      </c>
      <c r="H7" s="313">
        <f>INDEX(Personnel[],MATCH(E7,Paygrade,0),2)</f>
        <v>38</v>
      </c>
      <c r="I7" s="314">
        <f>(G7*H7)</f>
        <v>0</v>
      </c>
    </row>
    <row r="8" spans="1:10" s="190" customFormat="1" ht="11.25" x14ac:dyDescent="0.2">
      <c r="A8" s="309" t="s">
        <v>409</v>
      </c>
      <c r="B8" s="207"/>
      <c r="C8" s="310"/>
      <c r="D8" s="208" t="s">
        <v>258</v>
      </c>
      <c r="E8" s="209" t="s">
        <v>32</v>
      </c>
      <c r="F8" s="210"/>
      <c r="G8" s="210">
        <v>0</v>
      </c>
      <c r="H8" s="313">
        <f>INDEX(Personnel[],MATCH(E8,Paygrade,0),2)</f>
        <v>52</v>
      </c>
      <c r="I8" s="212">
        <f t="shared" ref="I8:I36" si="0">(G8*H8)</f>
        <v>0</v>
      </c>
    </row>
    <row r="9" spans="1:10" s="190" customFormat="1" ht="11.25" x14ac:dyDescent="0.2">
      <c r="A9" s="309" t="s">
        <v>409</v>
      </c>
      <c r="B9" s="207"/>
      <c r="C9" s="310"/>
      <c r="D9" s="208" t="s">
        <v>258</v>
      </c>
      <c r="E9" s="209" t="s">
        <v>34</v>
      </c>
      <c r="F9" s="210"/>
      <c r="G9" s="210">
        <v>0</v>
      </c>
      <c r="H9" s="313">
        <f>INDEX(Personnel[],MATCH(E9,Paygrade,0),2)</f>
        <v>58</v>
      </c>
      <c r="I9" s="212">
        <f t="shared" si="0"/>
        <v>0</v>
      </c>
    </row>
    <row r="10" spans="1:10" s="190" customFormat="1" ht="11.25" x14ac:dyDescent="0.2">
      <c r="A10" s="309" t="s">
        <v>409</v>
      </c>
      <c r="B10" s="207"/>
      <c r="C10" s="310"/>
      <c r="D10" s="208" t="s">
        <v>258</v>
      </c>
      <c r="E10" s="209" t="s">
        <v>36</v>
      </c>
      <c r="F10" s="210"/>
      <c r="G10" s="210">
        <v>0</v>
      </c>
      <c r="H10" s="313">
        <f>INDEX(Personnel[],MATCH(E10,Paygrade,0),2)</f>
        <v>72</v>
      </c>
      <c r="I10" s="212">
        <f t="shared" si="0"/>
        <v>0</v>
      </c>
    </row>
    <row r="11" spans="1:10" s="190" customFormat="1" ht="11.25" x14ac:dyDescent="0.2">
      <c r="A11" s="309" t="s">
        <v>409</v>
      </c>
      <c r="B11" s="207"/>
      <c r="C11" s="310"/>
      <c r="D11" s="208" t="s">
        <v>258</v>
      </c>
      <c r="E11" s="209" t="s">
        <v>38</v>
      </c>
      <c r="F11" s="210"/>
      <c r="G11" s="210">
        <v>0</v>
      </c>
      <c r="H11" s="313">
        <f>INDEX(Personnel[],MATCH(E11,Paygrade,0),2)</f>
        <v>87</v>
      </c>
      <c r="I11" s="212">
        <f t="shared" si="0"/>
        <v>0</v>
      </c>
    </row>
    <row r="12" spans="1:10" s="190" customFormat="1" ht="11.25" x14ac:dyDescent="0.2">
      <c r="A12" s="309" t="s">
        <v>409</v>
      </c>
      <c r="B12" s="207"/>
      <c r="C12" s="310"/>
      <c r="D12" s="208" t="s">
        <v>258</v>
      </c>
      <c r="E12" s="209" t="s">
        <v>40</v>
      </c>
      <c r="F12" s="210"/>
      <c r="G12" s="210">
        <v>0</v>
      </c>
      <c r="H12" s="313">
        <f>INDEX(Personnel[],MATCH(E12,Paygrade,0),2)</f>
        <v>100</v>
      </c>
      <c r="I12" s="212">
        <f t="shared" si="0"/>
        <v>0</v>
      </c>
    </row>
    <row r="13" spans="1:10" s="190" customFormat="1" ht="11.25" x14ac:dyDescent="0.2">
      <c r="A13" s="309" t="s">
        <v>409</v>
      </c>
      <c r="B13" s="207"/>
      <c r="C13" s="310"/>
      <c r="D13" s="208" t="s">
        <v>258</v>
      </c>
      <c r="E13" s="209" t="s">
        <v>41</v>
      </c>
      <c r="F13" s="210"/>
      <c r="G13" s="210">
        <v>0</v>
      </c>
      <c r="H13" s="313">
        <f>INDEX(Personnel[],MATCH(E13,Paygrade,0),2)</f>
        <v>112</v>
      </c>
      <c r="I13" s="212">
        <f t="shared" si="0"/>
        <v>0</v>
      </c>
    </row>
    <row r="14" spans="1:10" s="190" customFormat="1" ht="11.25" x14ac:dyDescent="0.2">
      <c r="A14" s="309" t="s">
        <v>409</v>
      </c>
      <c r="B14" s="207"/>
      <c r="C14" s="310"/>
      <c r="D14" s="208" t="s">
        <v>258</v>
      </c>
      <c r="E14" s="209" t="s">
        <v>42</v>
      </c>
      <c r="F14" s="210"/>
      <c r="G14" s="210">
        <v>0</v>
      </c>
      <c r="H14" s="313">
        <f>INDEX(Personnel[],MATCH(E14,Paygrade,0),2)</f>
        <v>123</v>
      </c>
      <c r="I14" s="212">
        <f t="shared" si="0"/>
        <v>0</v>
      </c>
    </row>
    <row r="15" spans="1:10" s="190" customFormat="1" ht="11.25" x14ac:dyDescent="0.2">
      <c r="A15" s="309" t="s">
        <v>409</v>
      </c>
      <c r="B15" s="207"/>
      <c r="C15" s="310"/>
      <c r="D15" s="208" t="s">
        <v>258</v>
      </c>
      <c r="E15" s="209" t="s">
        <v>43</v>
      </c>
      <c r="F15" s="210"/>
      <c r="G15" s="210">
        <v>0</v>
      </c>
      <c r="H15" s="313">
        <f>INDEX(Personnel[],MATCH(E15,Paygrade,0),2)</f>
        <v>141</v>
      </c>
      <c r="I15" s="212">
        <f t="shared" si="0"/>
        <v>0</v>
      </c>
    </row>
    <row r="16" spans="1:10" s="190" customFormat="1" ht="11.25" x14ac:dyDescent="0.2">
      <c r="A16" s="309" t="s">
        <v>409</v>
      </c>
      <c r="B16" s="207"/>
      <c r="C16" s="310"/>
      <c r="D16" s="208" t="s">
        <v>258</v>
      </c>
      <c r="E16" s="209" t="s">
        <v>44</v>
      </c>
      <c r="F16" s="210"/>
      <c r="G16" s="210">
        <v>0</v>
      </c>
      <c r="H16" s="313">
        <f>INDEX(Personnel[],MATCH(E16,Paygrade,0),2)</f>
        <v>172</v>
      </c>
      <c r="I16" s="212">
        <f t="shared" si="0"/>
        <v>0</v>
      </c>
    </row>
    <row r="17" spans="1:9" s="190" customFormat="1" ht="11.25" x14ac:dyDescent="0.2">
      <c r="A17" s="309" t="s">
        <v>409</v>
      </c>
      <c r="B17" s="207"/>
      <c r="C17" s="310"/>
      <c r="D17" s="208" t="s">
        <v>258</v>
      </c>
      <c r="E17" s="209" t="s">
        <v>9</v>
      </c>
      <c r="F17" s="210"/>
      <c r="G17" s="210">
        <v>0</v>
      </c>
      <c r="H17" s="313">
        <f>INDEX(Personnel[],MATCH(E17,Paygrade,0),2)</f>
        <v>91</v>
      </c>
      <c r="I17" s="212">
        <f t="shared" si="0"/>
        <v>0</v>
      </c>
    </row>
    <row r="18" spans="1:9" s="190" customFormat="1" ht="11.25" x14ac:dyDescent="0.2">
      <c r="A18" s="309" t="s">
        <v>409</v>
      </c>
      <c r="B18" s="207"/>
      <c r="C18" s="310"/>
      <c r="D18" s="208" t="s">
        <v>258</v>
      </c>
      <c r="E18" s="209" t="s">
        <v>10</v>
      </c>
      <c r="F18" s="210"/>
      <c r="G18" s="210">
        <v>0</v>
      </c>
      <c r="H18" s="313">
        <f>INDEX(Personnel[],MATCH(E18,Paygrade,0),2)</f>
        <v>110</v>
      </c>
      <c r="I18" s="212">
        <f t="shared" si="0"/>
        <v>0</v>
      </c>
    </row>
    <row r="19" spans="1:9" s="190" customFormat="1" ht="11.25" x14ac:dyDescent="0.2">
      <c r="A19" s="309" t="s">
        <v>409</v>
      </c>
      <c r="B19" s="207"/>
      <c r="C19" s="310"/>
      <c r="D19" s="208" t="s">
        <v>258</v>
      </c>
      <c r="E19" s="209" t="s">
        <v>12</v>
      </c>
      <c r="F19" s="210"/>
      <c r="G19" s="210">
        <v>0</v>
      </c>
      <c r="H19" s="313">
        <f>INDEX(Personnel[],MATCH(E19,Paygrade,0),2)</f>
        <v>135</v>
      </c>
      <c r="I19" s="212">
        <f t="shared" si="0"/>
        <v>0</v>
      </c>
    </row>
    <row r="20" spans="1:9" s="190" customFormat="1" ht="11.25" x14ac:dyDescent="0.2">
      <c r="A20" s="309" t="s">
        <v>409</v>
      </c>
      <c r="B20" s="207"/>
      <c r="C20" s="310"/>
      <c r="D20" s="208" t="s">
        <v>258</v>
      </c>
      <c r="E20" s="209" t="s">
        <v>14</v>
      </c>
      <c r="F20" s="210"/>
      <c r="G20" s="210">
        <v>0</v>
      </c>
      <c r="H20" s="313">
        <f>INDEX(Personnel[],MATCH(E20,Paygrade,0),2)</f>
        <v>161</v>
      </c>
      <c r="I20" s="212">
        <f t="shared" si="0"/>
        <v>0</v>
      </c>
    </row>
    <row r="21" spans="1:9" s="190" customFormat="1" ht="11.25" x14ac:dyDescent="0.2">
      <c r="A21" s="309" t="s">
        <v>409</v>
      </c>
      <c r="B21" s="207"/>
      <c r="C21" s="310"/>
      <c r="D21" s="208" t="s">
        <v>258</v>
      </c>
      <c r="E21" s="209" t="s">
        <v>15</v>
      </c>
      <c r="F21" s="210"/>
      <c r="G21" s="210">
        <v>0</v>
      </c>
      <c r="H21" s="313">
        <f>INDEX(Personnel[],MATCH(E21,Paygrade,0),2)</f>
        <v>179</v>
      </c>
      <c r="I21" s="212">
        <f t="shared" si="0"/>
        <v>0</v>
      </c>
    </row>
    <row r="22" spans="1:9" s="190" customFormat="1" ht="11.25" x14ac:dyDescent="0.2">
      <c r="A22" s="309" t="s">
        <v>409</v>
      </c>
      <c r="B22" s="207"/>
      <c r="C22" s="310"/>
      <c r="D22" s="208" t="s">
        <v>258</v>
      </c>
      <c r="E22" s="209" t="s">
        <v>16</v>
      </c>
      <c r="F22" s="210"/>
      <c r="G22" s="210">
        <v>0</v>
      </c>
      <c r="H22" s="313">
        <f>INDEX(Personnel[],MATCH(E22,Paygrade,0),2)</f>
        <v>208</v>
      </c>
      <c r="I22" s="212">
        <f t="shared" si="0"/>
        <v>0</v>
      </c>
    </row>
    <row r="23" spans="1:9" s="190" customFormat="1" ht="11.25" x14ac:dyDescent="0.2">
      <c r="A23" s="309" t="s">
        <v>409</v>
      </c>
      <c r="B23" s="207"/>
      <c r="C23" s="310"/>
      <c r="D23" s="208" t="s">
        <v>258</v>
      </c>
      <c r="E23" s="209" t="s">
        <v>17</v>
      </c>
      <c r="F23" s="210"/>
      <c r="G23" s="210">
        <v>0</v>
      </c>
      <c r="H23" s="313">
        <f>INDEX(Personnel[],MATCH(E23,Paygrade,0),2)</f>
        <v>221</v>
      </c>
      <c r="I23" s="212">
        <f t="shared" si="0"/>
        <v>0</v>
      </c>
    </row>
    <row r="24" spans="1:9" s="190" customFormat="1" ht="11.25" x14ac:dyDescent="0.2">
      <c r="A24" s="309" t="s">
        <v>409</v>
      </c>
      <c r="B24" s="207"/>
      <c r="C24" s="310"/>
      <c r="D24" s="208" t="s">
        <v>258</v>
      </c>
      <c r="E24" s="209" t="s">
        <v>18</v>
      </c>
      <c r="F24" s="210"/>
      <c r="G24" s="210">
        <v>0</v>
      </c>
      <c r="H24" s="313">
        <f>INDEX(Personnel[],MATCH(E24,Paygrade,0),2)</f>
        <v>242</v>
      </c>
      <c r="I24" s="212">
        <f t="shared" si="0"/>
        <v>0</v>
      </c>
    </row>
    <row r="25" spans="1:9" s="190" customFormat="1" ht="11.25" x14ac:dyDescent="0.2">
      <c r="A25" s="309" t="s">
        <v>409</v>
      </c>
      <c r="B25" s="207"/>
      <c r="C25" s="310"/>
      <c r="D25" s="208" t="s">
        <v>258</v>
      </c>
      <c r="E25" s="209" t="s">
        <v>19</v>
      </c>
      <c r="F25" s="210"/>
      <c r="G25" s="210">
        <v>0</v>
      </c>
      <c r="H25" s="313">
        <f>INDEX(Personnel[],MATCH(E25,Paygrade,0),2)</f>
        <v>265</v>
      </c>
      <c r="I25" s="212">
        <f t="shared" si="0"/>
        <v>0</v>
      </c>
    </row>
    <row r="26" spans="1:9" s="190" customFormat="1" ht="11.25" x14ac:dyDescent="0.2">
      <c r="A26" s="309" t="s">
        <v>409</v>
      </c>
      <c r="B26" s="207"/>
      <c r="C26" s="310"/>
      <c r="D26" s="208" t="s">
        <v>258</v>
      </c>
      <c r="E26" s="209" t="s">
        <v>21</v>
      </c>
      <c r="F26" s="210"/>
      <c r="G26" s="210">
        <v>0</v>
      </c>
      <c r="H26" s="313">
        <f>INDEX(Personnel[],MATCH(E26,Paygrade,0),2)</f>
        <v>263</v>
      </c>
      <c r="I26" s="212">
        <f t="shared" si="0"/>
        <v>0</v>
      </c>
    </row>
    <row r="27" spans="1:9" s="190" customFormat="1" ht="11.25" x14ac:dyDescent="0.2">
      <c r="A27" s="309" t="s">
        <v>409</v>
      </c>
      <c r="B27" s="207"/>
      <c r="C27" s="310"/>
      <c r="D27" s="208" t="s">
        <v>258</v>
      </c>
      <c r="E27" s="209" t="s">
        <v>29</v>
      </c>
      <c r="F27" s="210"/>
      <c r="G27" s="210">
        <v>0</v>
      </c>
      <c r="H27" s="313">
        <f>INDEX(Personnel[],MATCH(E27,Paygrade,0),2)</f>
        <v>122</v>
      </c>
      <c r="I27" s="212">
        <f t="shared" si="0"/>
        <v>0</v>
      </c>
    </row>
    <row r="28" spans="1:9" s="190" customFormat="1" ht="11.25" x14ac:dyDescent="0.2">
      <c r="A28" s="309" t="s">
        <v>409</v>
      </c>
      <c r="B28" s="207"/>
      <c r="C28" s="310"/>
      <c r="D28" s="208" t="s">
        <v>258</v>
      </c>
      <c r="E28" s="209" t="s">
        <v>27</v>
      </c>
      <c r="F28" s="210"/>
      <c r="G28" s="210">
        <v>0</v>
      </c>
      <c r="H28" s="313">
        <f>INDEX(Personnel[],MATCH(E28,Paygrade,0),2)</f>
        <v>136</v>
      </c>
      <c r="I28" s="212">
        <f t="shared" si="0"/>
        <v>0</v>
      </c>
    </row>
    <row r="29" spans="1:9" s="190" customFormat="1" ht="11.25" x14ac:dyDescent="0.2">
      <c r="A29" s="309" t="s">
        <v>409</v>
      </c>
      <c r="B29" s="207"/>
      <c r="C29" s="310"/>
      <c r="D29" s="208" t="s">
        <v>258</v>
      </c>
      <c r="E29" s="209" t="s">
        <v>25</v>
      </c>
      <c r="F29" s="210"/>
      <c r="G29" s="210">
        <v>0</v>
      </c>
      <c r="H29" s="313">
        <f>INDEX(Personnel[],MATCH(E29,Paygrade,0),2)</f>
        <v>154</v>
      </c>
      <c r="I29" s="212">
        <f t="shared" si="0"/>
        <v>0</v>
      </c>
    </row>
    <row r="30" spans="1:9" s="190" customFormat="1" ht="11.25" x14ac:dyDescent="0.2">
      <c r="A30" s="309" t="s">
        <v>409</v>
      </c>
      <c r="B30" s="207"/>
      <c r="C30" s="310"/>
      <c r="D30" s="208" t="s">
        <v>258</v>
      </c>
      <c r="E30" s="209" t="s">
        <v>45</v>
      </c>
      <c r="F30" s="210"/>
      <c r="G30" s="210">
        <v>0</v>
      </c>
      <c r="H30" s="313">
        <f>INDEX(Personnel[],MATCH(E30,Paygrade,0),2)</f>
        <v>35</v>
      </c>
      <c r="I30" s="212">
        <f t="shared" si="0"/>
        <v>0</v>
      </c>
    </row>
    <row r="31" spans="1:9" s="190" customFormat="1" ht="11.25" x14ac:dyDescent="0.2">
      <c r="A31" s="309" t="s">
        <v>409</v>
      </c>
      <c r="B31" s="207"/>
      <c r="C31" s="310"/>
      <c r="D31" s="208" t="s">
        <v>258</v>
      </c>
      <c r="E31" s="209" t="s">
        <v>46</v>
      </c>
      <c r="F31" s="210"/>
      <c r="G31" s="210">
        <v>0</v>
      </c>
      <c r="H31" s="313">
        <f>INDEX(Personnel[],MATCH(E31,Paygrade,0),2)</f>
        <v>38</v>
      </c>
      <c r="I31" s="212">
        <f t="shared" si="0"/>
        <v>0</v>
      </c>
    </row>
    <row r="32" spans="1:9" s="190" customFormat="1" ht="11.25" x14ac:dyDescent="0.2">
      <c r="A32" s="309" t="s">
        <v>409</v>
      </c>
      <c r="B32" s="207"/>
      <c r="C32" s="310"/>
      <c r="D32" s="208" t="s">
        <v>258</v>
      </c>
      <c r="E32" s="209" t="s">
        <v>47</v>
      </c>
      <c r="F32" s="210"/>
      <c r="G32" s="210">
        <v>0</v>
      </c>
      <c r="H32" s="313">
        <f>INDEX(Personnel[],MATCH(E32,Paygrade,0),2)</f>
        <v>44</v>
      </c>
      <c r="I32" s="212">
        <f t="shared" si="0"/>
        <v>0</v>
      </c>
    </row>
    <row r="33" spans="1:18" s="190" customFormat="1" ht="11.25" x14ac:dyDescent="0.2">
      <c r="A33" s="309" t="s">
        <v>409</v>
      </c>
      <c r="B33" s="207"/>
      <c r="C33" s="310"/>
      <c r="D33" s="208" t="s">
        <v>258</v>
      </c>
      <c r="E33" s="209" t="s">
        <v>48</v>
      </c>
      <c r="F33" s="210"/>
      <c r="G33" s="210">
        <v>0</v>
      </c>
      <c r="H33" s="313">
        <f>INDEX(Personnel[],MATCH(E33,Paygrade,0),2)</f>
        <v>47</v>
      </c>
      <c r="I33" s="212">
        <f t="shared" si="0"/>
        <v>0</v>
      </c>
    </row>
    <row r="34" spans="1:18" s="190" customFormat="1" ht="11.25" x14ac:dyDescent="0.2">
      <c r="A34" s="309" t="s">
        <v>409</v>
      </c>
      <c r="B34" s="207"/>
      <c r="C34" s="310"/>
      <c r="D34" s="208" t="s">
        <v>258</v>
      </c>
      <c r="E34" s="209" t="s">
        <v>49</v>
      </c>
      <c r="F34" s="210"/>
      <c r="G34" s="210">
        <v>0</v>
      </c>
      <c r="H34" s="313">
        <f>INDEX(Personnel[],MATCH(E34,Paygrade,0),2)</f>
        <v>53</v>
      </c>
      <c r="I34" s="212">
        <f t="shared" si="0"/>
        <v>0</v>
      </c>
    </row>
    <row r="35" spans="1:18" s="190" customFormat="1" ht="11.25" x14ac:dyDescent="0.2">
      <c r="A35" s="309" t="s">
        <v>409</v>
      </c>
      <c r="B35" s="207"/>
      <c r="C35" s="310"/>
      <c r="D35" s="208" t="s">
        <v>258</v>
      </c>
      <c r="E35" s="209" t="s">
        <v>50</v>
      </c>
      <c r="F35" s="210"/>
      <c r="G35" s="210">
        <v>0</v>
      </c>
      <c r="H35" s="313">
        <f>INDEX(Personnel[],MATCH(E35,Paygrade,0),2)</f>
        <v>61</v>
      </c>
      <c r="I35" s="212">
        <f t="shared" si="0"/>
        <v>0</v>
      </c>
    </row>
    <row r="36" spans="1:18" s="190" customFormat="1" ht="11.25" x14ac:dyDescent="0.2">
      <c r="A36" s="309" t="s">
        <v>409</v>
      </c>
      <c r="B36" s="207"/>
      <c r="C36" s="310"/>
      <c r="D36" s="208" t="s">
        <v>258</v>
      </c>
      <c r="E36" s="209" t="s">
        <v>51</v>
      </c>
      <c r="F36" s="210"/>
      <c r="G36" s="210">
        <v>0</v>
      </c>
      <c r="H36" s="313">
        <f>INDEX(Personnel[],MATCH(E36,Paygrade,0),2)</f>
        <v>62</v>
      </c>
      <c r="I36" s="212">
        <f t="shared" si="0"/>
        <v>0</v>
      </c>
    </row>
    <row r="37" spans="1:18" s="190" customFormat="1" ht="12" thickBot="1" x14ac:dyDescent="0.25">
      <c r="A37" s="213"/>
      <c r="B37" s="214"/>
      <c r="C37" s="214"/>
      <c r="D37" s="215"/>
      <c r="E37" s="216"/>
      <c r="F37" s="216"/>
      <c r="G37" s="217"/>
      <c r="H37" s="218"/>
      <c r="I37" s="219"/>
    </row>
    <row r="38" spans="1:18" s="190" customFormat="1" ht="12" thickBot="1" x14ac:dyDescent="0.25">
      <c r="A38" s="220"/>
      <c r="B38" s="220"/>
      <c r="C38" s="221" t="s">
        <v>194</v>
      </c>
      <c r="D38" s="222"/>
      <c r="E38" s="222"/>
      <c r="F38" s="222"/>
      <c r="G38" s="223"/>
      <c r="H38" s="224"/>
      <c r="I38" s="225">
        <f>SUM(I7:I36)</f>
        <v>0</v>
      </c>
    </row>
    <row r="39" spans="1:18" s="190" customFormat="1" ht="12" thickBot="1" x14ac:dyDescent="0.25">
      <c r="A39" s="220"/>
      <c r="B39" s="220"/>
      <c r="C39" s="226"/>
      <c r="D39" s="226"/>
      <c r="E39" s="226"/>
      <c r="F39" s="226"/>
      <c r="G39" s="227"/>
      <c r="I39" s="227"/>
    </row>
    <row r="40" spans="1:18" s="190" customFormat="1" ht="11.25" x14ac:dyDescent="0.2">
      <c r="A40" s="185" t="s">
        <v>211</v>
      </c>
      <c r="B40" s="187" t="s">
        <v>303</v>
      </c>
      <c r="C40" s="187" t="s">
        <v>241</v>
      </c>
      <c r="D40" s="187" t="s">
        <v>239</v>
      </c>
      <c r="E40" s="187" t="s">
        <v>240</v>
      </c>
      <c r="F40" s="187" t="s">
        <v>320</v>
      </c>
      <c r="G40" s="193" t="s">
        <v>141</v>
      </c>
    </row>
    <row r="41" spans="1:18" s="190" customFormat="1" x14ac:dyDescent="0.2">
      <c r="A41" s="228" t="s">
        <v>244</v>
      </c>
      <c r="B41" s="229"/>
      <c r="C41" s="230">
        <v>0</v>
      </c>
      <c r="D41" s="336">
        <f>INDEX(Vehicle[],MATCH(A41,Vehicle_Type,0),3)</f>
        <v>9.84</v>
      </c>
      <c r="E41" s="230">
        <v>0</v>
      </c>
      <c r="F41" s="337">
        <f>INDEX(Vehicle[],MATCH(A41,Vehicle_Type,0),2)</f>
        <v>0.16</v>
      </c>
      <c r="G41" s="231">
        <f>C41*D41+E41*F41</f>
        <v>0</v>
      </c>
      <c r="M41"/>
      <c r="N41"/>
      <c r="O41"/>
      <c r="P41"/>
      <c r="Q41"/>
      <c r="R41"/>
    </row>
    <row r="42" spans="1:18" s="190" customFormat="1" x14ac:dyDescent="0.2">
      <c r="A42" s="228" t="s">
        <v>242</v>
      </c>
      <c r="B42" s="229"/>
      <c r="C42" s="230">
        <v>0</v>
      </c>
      <c r="D42" s="336">
        <f>INDEX(Vehicle[],MATCH(A42,Vehicle_Type,0),3)</f>
        <v>9.16</v>
      </c>
      <c r="E42" s="230">
        <v>0</v>
      </c>
      <c r="F42" s="337">
        <f>INDEX(Vehicle[],MATCH(A42,Vehicle_Type,0),2)</f>
        <v>0.13</v>
      </c>
      <c r="G42" s="231">
        <f t="shared" ref="G42:G43" si="1">C42*D42+E42*F42</f>
        <v>0</v>
      </c>
      <c r="M42"/>
      <c r="N42"/>
      <c r="O42"/>
      <c r="P42"/>
      <c r="Q42"/>
      <c r="R42"/>
    </row>
    <row r="43" spans="1:18" s="190" customFormat="1" x14ac:dyDescent="0.2">
      <c r="A43" s="228" t="s">
        <v>243</v>
      </c>
      <c r="B43" s="229"/>
      <c r="C43" s="230">
        <v>0</v>
      </c>
      <c r="D43" s="336">
        <f>INDEX(Vehicle[],MATCH(A43,Vehicle_Type,0),3)</f>
        <v>7.35</v>
      </c>
      <c r="E43" s="230">
        <v>0</v>
      </c>
      <c r="F43" s="337">
        <f>INDEX(Vehicle[],MATCH(A43,Vehicle_Type,0),2)</f>
        <v>0.12</v>
      </c>
      <c r="G43" s="231">
        <f t="shared" si="1"/>
        <v>0</v>
      </c>
      <c r="M43"/>
      <c r="N43"/>
      <c r="O43"/>
      <c r="P43"/>
      <c r="Q43"/>
      <c r="R43"/>
    </row>
    <row r="44" spans="1:18" s="190" customFormat="1" ht="13.5" thickBot="1" x14ac:dyDescent="0.25">
      <c r="C44" s="194"/>
      <c r="G44" s="232"/>
      <c r="M44"/>
      <c r="N44"/>
      <c r="O44"/>
      <c r="P44"/>
      <c r="Q44"/>
      <c r="R44"/>
    </row>
    <row r="45" spans="1:18" s="190" customFormat="1" ht="13.5" thickBot="1" x14ac:dyDescent="0.25">
      <c r="C45" s="221" t="s">
        <v>212</v>
      </c>
      <c r="D45" s="222"/>
      <c r="E45" s="222"/>
      <c r="F45" s="233"/>
      <c r="G45" s="234">
        <f>SUM(G41:G43)</f>
        <v>0</v>
      </c>
      <c r="H45" s="235"/>
      <c r="K45" s="191"/>
      <c r="L45" s="191"/>
      <c r="M45"/>
      <c r="N45"/>
      <c r="O45"/>
      <c r="P45"/>
      <c r="Q45"/>
      <c r="R45"/>
    </row>
    <row r="46" spans="1:18" s="190" customFormat="1" ht="13.5" thickBot="1" x14ac:dyDescent="0.25">
      <c r="C46" s="236"/>
      <c r="D46" s="236"/>
      <c r="E46" s="236"/>
      <c r="F46" s="236"/>
      <c r="G46" s="237"/>
      <c r="H46" s="238"/>
      <c r="L46" s="191"/>
      <c r="M46"/>
      <c r="N46"/>
      <c r="O46"/>
      <c r="P46"/>
      <c r="Q46"/>
      <c r="R46"/>
    </row>
    <row r="47" spans="1:18" s="190" customFormat="1" x14ac:dyDescent="0.2">
      <c r="A47" s="185" t="s">
        <v>200</v>
      </c>
      <c r="B47" s="187"/>
      <c r="C47" s="92" t="s">
        <v>201</v>
      </c>
      <c r="D47" s="187" t="s">
        <v>238</v>
      </c>
      <c r="E47" s="187" t="s">
        <v>233</v>
      </c>
      <c r="F47" s="187" t="s">
        <v>234</v>
      </c>
      <c r="G47" s="188" t="s">
        <v>141</v>
      </c>
      <c r="H47" s="189" t="s">
        <v>305</v>
      </c>
      <c r="I47" s="192"/>
      <c r="L47" s="191"/>
      <c r="M47"/>
      <c r="N47"/>
      <c r="O47"/>
      <c r="P47"/>
      <c r="Q47"/>
      <c r="R47"/>
    </row>
    <row r="48" spans="1:18" s="190" customFormat="1" x14ac:dyDescent="0.2">
      <c r="A48" s="239" t="s">
        <v>364</v>
      </c>
      <c r="B48" s="240"/>
      <c r="C48" s="89"/>
      <c r="D48" s="241" t="s">
        <v>8</v>
      </c>
      <c r="E48" s="210">
        <v>0</v>
      </c>
      <c r="F48" s="211">
        <f>INDEX(ADMIN!$A$7:$C$13,MATCH(A48,Air_Type,0),2)</f>
        <v>21111</v>
      </c>
      <c r="G48" s="242">
        <f>E48*F48</f>
        <v>0</v>
      </c>
      <c r="H48" s="243"/>
      <c r="I48" s="244"/>
      <c r="L48" s="191"/>
      <c r="M48"/>
      <c r="N48"/>
      <c r="O48"/>
      <c r="P48"/>
      <c r="Q48"/>
      <c r="R48"/>
    </row>
    <row r="49" spans="1:18" s="190" customFormat="1" x14ac:dyDescent="0.2">
      <c r="A49" s="239" t="s">
        <v>386</v>
      </c>
      <c r="B49" s="245"/>
      <c r="C49" s="89"/>
      <c r="D49" s="246" t="s">
        <v>8</v>
      </c>
      <c r="E49" s="210">
        <v>0</v>
      </c>
      <c r="F49" s="211">
        <f>INDEX(ADMIN!$A$7:$C$13,MATCH(A49,Air_Type,0),2)</f>
        <v>20921</v>
      </c>
      <c r="G49" s="247">
        <f>E49*F49</f>
        <v>0</v>
      </c>
      <c r="H49" s="243"/>
      <c r="I49" s="244"/>
      <c r="L49" s="191"/>
      <c r="M49"/>
      <c r="N49"/>
      <c r="O49"/>
      <c r="P49"/>
      <c r="Q49"/>
      <c r="R49"/>
    </row>
    <row r="50" spans="1:18" s="190" customFormat="1" ht="13.5" thickBot="1" x14ac:dyDescent="0.25">
      <c r="B50" s="245"/>
      <c r="C50" s="194"/>
      <c r="D50" s="248"/>
      <c r="G50" s="232"/>
      <c r="L50" s="191"/>
      <c r="M50"/>
      <c r="N50"/>
      <c r="O50"/>
      <c r="P50"/>
      <c r="Q50"/>
      <c r="R50"/>
    </row>
    <row r="51" spans="1:18" s="190" customFormat="1" ht="13.5" thickBot="1" x14ac:dyDescent="0.25">
      <c r="C51" s="221" t="s">
        <v>202</v>
      </c>
      <c r="D51" s="222"/>
      <c r="E51" s="222"/>
      <c r="F51" s="222"/>
      <c r="G51" s="234">
        <f>SUM(G48:G49)</f>
        <v>0</v>
      </c>
      <c r="H51" s="249"/>
      <c r="L51" s="191"/>
      <c r="M51"/>
      <c r="N51"/>
      <c r="O51"/>
      <c r="P51"/>
      <c r="Q51"/>
      <c r="R51"/>
    </row>
    <row r="52" spans="1:18" s="190" customFormat="1" ht="13.5" thickBot="1" x14ac:dyDescent="0.25">
      <c r="L52" s="191"/>
      <c r="M52"/>
      <c r="N52"/>
      <c r="O52"/>
      <c r="P52"/>
      <c r="Q52"/>
      <c r="R52"/>
    </row>
    <row r="53" spans="1:18" s="190" customFormat="1" x14ac:dyDescent="0.2">
      <c r="A53" s="185" t="s">
        <v>195</v>
      </c>
      <c r="B53" s="186"/>
      <c r="C53" s="88" t="s">
        <v>196</v>
      </c>
      <c r="D53" s="187" t="s">
        <v>238</v>
      </c>
      <c r="E53" s="187" t="s">
        <v>233</v>
      </c>
      <c r="F53" s="187" t="s">
        <v>234</v>
      </c>
      <c r="G53" s="188" t="s">
        <v>141</v>
      </c>
      <c r="H53" s="189" t="s">
        <v>305</v>
      </c>
      <c r="L53" s="191"/>
      <c r="M53" s="191"/>
      <c r="N53" s="191"/>
      <c r="O53" s="191"/>
      <c r="P53" s="191"/>
    </row>
    <row r="54" spans="1:18" s="190" customFormat="1" x14ac:dyDescent="0.2">
      <c r="A54" s="239" t="s">
        <v>362</v>
      </c>
      <c r="B54" s="240"/>
      <c r="C54" s="90"/>
      <c r="D54" s="241" t="str">
        <f>INDEX(Boats[],MATCH(A54,Boat_Type,0),3)</f>
        <v>HOURLY</v>
      </c>
      <c r="E54" s="210">
        <v>0</v>
      </c>
      <c r="F54" s="250">
        <f>INDEX(Boats[],MATCH(A54,Boat_Type,0),2)</f>
        <v>1511</v>
      </c>
      <c r="G54" s="242">
        <f>E54*F54</f>
        <v>0</v>
      </c>
      <c r="H54" s="243"/>
      <c r="L54" s="191"/>
      <c r="M54" s="191"/>
      <c r="N54" s="191"/>
      <c r="O54" s="191"/>
      <c r="P54" s="191"/>
    </row>
    <row r="55" spans="1:18" s="190" customFormat="1" x14ac:dyDescent="0.2">
      <c r="A55" s="239" t="s">
        <v>360</v>
      </c>
      <c r="B55" s="245"/>
      <c r="C55" s="91"/>
      <c r="D55" s="241" t="str">
        <f>INDEX(Boats[],MATCH(A55,Boat_Type,0),3)</f>
        <v>HOURLY</v>
      </c>
      <c r="E55" s="251">
        <v>0</v>
      </c>
      <c r="F55" s="250">
        <f>INDEX(Boats[],MATCH(A55,Boat_Type,0),2)</f>
        <v>3429</v>
      </c>
      <c r="G55" s="242">
        <f>E55*F55</f>
        <v>0</v>
      </c>
      <c r="H55" s="252"/>
      <c r="L55" s="191"/>
      <c r="M55" s="191"/>
      <c r="N55" s="191"/>
      <c r="O55" s="191"/>
      <c r="P55" s="191"/>
    </row>
    <row r="56" spans="1:18" s="190" customFormat="1" ht="13.5" thickBot="1" x14ac:dyDescent="0.25">
      <c r="A56" s="245"/>
      <c r="B56" s="245"/>
      <c r="C56" s="253"/>
      <c r="D56" s="248"/>
      <c r="E56" s="248"/>
      <c r="G56" s="254"/>
      <c r="H56" s="255"/>
      <c r="L56" s="191"/>
      <c r="M56" s="191"/>
      <c r="N56" s="191"/>
      <c r="O56" s="191"/>
      <c r="P56" s="191"/>
    </row>
    <row r="57" spans="1:18" s="190" customFormat="1" ht="12" thickBot="1" x14ac:dyDescent="0.25">
      <c r="C57" s="221" t="s">
        <v>197</v>
      </c>
      <c r="D57" s="222"/>
      <c r="E57" s="222"/>
      <c r="F57" s="222"/>
      <c r="G57" s="234">
        <f>SUM(G54:G55)</f>
        <v>0</v>
      </c>
    </row>
    <row r="58" spans="1:18" s="190" customFormat="1" ht="12" thickBot="1" x14ac:dyDescent="0.25">
      <c r="G58" s="256"/>
    </row>
    <row r="59" spans="1:18" s="190" customFormat="1" ht="11.25" x14ac:dyDescent="0.2">
      <c r="A59" s="185" t="s">
        <v>198</v>
      </c>
      <c r="B59" s="187"/>
      <c r="C59" s="92" t="s">
        <v>304</v>
      </c>
      <c r="D59" s="187" t="s">
        <v>238</v>
      </c>
      <c r="E59" s="187" t="s">
        <v>233</v>
      </c>
      <c r="F59" s="187" t="s">
        <v>234</v>
      </c>
      <c r="G59" s="188" t="s">
        <v>141</v>
      </c>
      <c r="H59" s="189" t="s">
        <v>305</v>
      </c>
    </row>
    <row r="60" spans="1:18" s="190" customFormat="1" ht="11.25" x14ac:dyDescent="0.2">
      <c r="A60" s="239" t="s">
        <v>336</v>
      </c>
      <c r="B60" s="240"/>
      <c r="C60" s="90"/>
      <c r="D60" s="241" t="str">
        <f>INDEX(Cutters[],MATCH(A60,Cutter_Type,0),3)</f>
        <v>HOURLY</v>
      </c>
      <c r="E60" s="210">
        <v>0</v>
      </c>
      <c r="F60" s="250">
        <f>INDEX(Cutters[],MATCH(A60,Cutter_Type,0),2)</f>
        <v>32876</v>
      </c>
      <c r="G60" s="242">
        <f>E60*F60</f>
        <v>0</v>
      </c>
      <c r="H60" s="243"/>
    </row>
    <row r="61" spans="1:18" s="190" customFormat="1" ht="11.25" x14ac:dyDescent="0.2">
      <c r="A61" s="239" t="s">
        <v>347</v>
      </c>
      <c r="B61" s="240"/>
      <c r="C61" s="91"/>
      <c r="D61" s="241" t="str">
        <f>INDEX(Cutters[],MATCH(A61,Cutter_Type,0),3)</f>
        <v>HOURLY</v>
      </c>
      <c r="E61" s="210">
        <v>0</v>
      </c>
      <c r="F61" s="250">
        <f>INDEX(Cutters[],MATCH(A61,Cutter_Type,0),2)</f>
        <v>7787</v>
      </c>
      <c r="G61" s="242">
        <f>E61*F61</f>
        <v>0</v>
      </c>
      <c r="H61" s="252"/>
    </row>
    <row r="62" spans="1:18" s="190" customFormat="1" ht="12" thickBot="1" x14ac:dyDescent="0.25">
      <c r="A62" s="245"/>
      <c r="C62" s="253"/>
      <c r="G62" s="254"/>
      <c r="H62" s="245"/>
    </row>
    <row r="63" spans="1:18" s="190" customFormat="1" ht="12" thickBot="1" x14ac:dyDescent="0.25">
      <c r="C63" s="221" t="s">
        <v>199</v>
      </c>
      <c r="D63" s="222"/>
      <c r="E63" s="222"/>
      <c r="F63" s="222"/>
      <c r="G63" s="234">
        <f>SUM(G60:G61)</f>
        <v>0</v>
      </c>
    </row>
    <row r="64" spans="1:18" s="190" customFormat="1" ht="12" thickBot="1" x14ac:dyDescent="0.25">
      <c r="F64" s="320"/>
    </row>
    <row r="65" spans="1:9" s="190" customFormat="1" ht="11.25" x14ac:dyDescent="0.2">
      <c r="A65" s="185" t="s">
        <v>203</v>
      </c>
      <c r="B65" s="186"/>
      <c r="C65" s="186"/>
      <c r="D65" s="187" t="s">
        <v>238</v>
      </c>
      <c r="E65" s="187" t="s">
        <v>233</v>
      </c>
      <c r="F65" s="319" t="s">
        <v>234</v>
      </c>
      <c r="G65" s="193" t="s">
        <v>141</v>
      </c>
      <c r="H65" s="194"/>
      <c r="I65" s="192"/>
    </row>
    <row r="66" spans="1:9" s="190" customFormat="1" ht="11.25" x14ac:dyDescent="0.2">
      <c r="A66" s="239" t="s">
        <v>115</v>
      </c>
      <c r="B66" s="240"/>
      <c r="C66" s="240"/>
      <c r="D66" s="241" t="str">
        <f>INDEX(Equipment[],MATCH(A66,Equip_List,0),3)</f>
        <v>HOURLY</v>
      </c>
      <c r="E66" s="210">
        <v>0</v>
      </c>
      <c r="F66" s="250">
        <f>INDEX(Equipment[],MATCH(A66,Equip_List,0),2)</f>
        <v>15</v>
      </c>
      <c r="G66" s="231">
        <f>E66*F66</f>
        <v>0</v>
      </c>
      <c r="H66" s="217"/>
      <c r="I66" s="244"/>
    </row>
    <row r="67" spans="1:9" s="190" customFormat="1" ht="11.25" x14ac:dyDescent="0.2">
      <c r="A67" s="239" t="s">
        <v>105</v>
      </c>
      <c r="B67" s="240"/>
      <c r="C67" s="240"/>
      <c r="D67" s="241" t="str">
        <f>INDEX(Equipment[],MATCH(A67,Equip_List,0),3)</f>
        <v>HOURLY</v>
      </c>
      <c r="E67" s="210">
        <v>0</v>
      </c>
      <c r="F67" s="250">
        <f>INDEX(Equipment[],MATCH(A67,Equip_List,0),2)</f>
        <v>13</v>
      </c>
      <c r="G67" s="231">
        <f>E67*F67</f>
        <v>0</v>
      </c>
      <c r="H67" s="217"/>
      <c r="I67" s="244"/>
    </row>
    <row r="68" spans="1:9" s="190" customFormat="1" ht="11.25" x14ac:dyDescent="0.2">
      <c r="A68" s="239" t="s">
        <v>80</v>
      </c>
      <c r="B68" s="240"/>
      <c r="C68" s="245"/>
      <c r="D68" s="241" t="str">
        <f>INDEX(Equipment[],MATCH(A68,Equip_List,0),3)</f>
        <v>HOURLY</v>
      </c>
      <c r="E68" s="210">
        <v>0</v>
      </c>
      <c r="F68" s="250">
        <f>INDEX(Equipment[],MATCH(A68,Equip_List,0),2)</f>
        <v>296</v>
      </c>
      <c r="G68" s="231">
        <f>E68*F68</f>
        <v>0</v>
      </c>
      <c r="H68" s="217"/>
      <c r="I68" s="244"/>
    </row>
    <row r="69" spans="1:9" s="190" customFormat="1" ht="12" thickBot="1" x14ac:dyDescent="0.25">
      <c r="A69" s="245"/>
      <c r="C69" s="253"/>
      <c r="G69" s="254"/>
    </row>
    <row r="70" spans="1:9" s="190" customFormat="1" ht="12" thickBot="1" x14ac:dyDescent="0.25">
      <c r="C70" s="221" t="s">
        <v>204</v>
      </c>
      <c r="D70" s="222"/>
      <c r="E70" s="222"/>
      <c r="F70" s="222"/>
      <c r="G70" s="234">
        <f>SUM(G66:G68)</f>
        <v>0</v>
      </c>
      <c r="H70" s="249"/>
    </row>
    <row r="71" spans="1:9" s="190" customFormat="1" ht="12" thickBot="1" x14ac:dyDescent="0.25">
      <c r="C71" s="226"/>
      <c r="D71" s="226"/>
      <c r="E71" s="226"/>
      <c r="F71" s="249"/>
      <c r="G71" s="249"/>
    </row>
    <row r="72" spans="1:9" s="190" customFormat="1" ht="11.25" x14ac:dyDescent="0.2">
      <c r="A72" s="185" t="s">
        <v>205</v>
      </c>
      <c r="B72" s="186"/>
      <c r="C72" s="257" t="s">
        <v>206</v>
      </c>
      <c r="D72" s="258"/>
      <c r="E72" s="186"/>
      <c r="F72" s="187" t="s">
        <v>207</v>
      </c>
      <c r="G72" s="193" t="s">
        <v>208</v>
      </c>
    </row>
    <row r="73" spans="1:9" s="190" customFormat="1" ht="11.25" x14ac:dyDescent="0.2">
      <c r="A73" s="239" t="s">
        <v>209</v>
      </c>
      <c r="B73" s="259"/>
      <c r="C73" s="260"/>
      <c r="D73" s="261"/>
      <c r="E73" s="262"/>
      <c r="F73" s="430"/>
      <c r="G73" s="263"/>
    </row>
    <row r="74" spans="1:9" s="190" customFormat="1" ht="12" thickBot="1" x14ac:dyDescent="0.25">
      <c r="C74" s="248"/>
      <c r="G74" s="256"/>
    </row>
    <row r="75" spans="1:9" s="190" customFormat="1" ht="12" thickBot="1" x14ac:dyDescent="0.25">
      <c r="C75" s="221" t="s">
        <v>210</v>
      </c>
      <c r="D75" s="222"/>
      <c r="E75" s="222"/>
      <c r="F75" s="222"/>
      <c r="G75" s="234">
        <f>SUM(G73:G73)</f>
        <v>0</v>
      </c>
    </row>
    <row r="76" spans="1:9" s="190" customFormat="1" ht="12" thickBot="1" x14ac:dyDescent="0.25"/>
    <row r="77" spans="1:9" s="190" customFormat="1" ht="11.25" x14ac:dyDescent="0.2">
      <c r="A77" s="185" t="s">
        <v>213</v>
      </c>
      <c r="B77" s="186"/>
      <c r="C77" s="257" t="s">
        <v>214</v>
      </c>
      <c r="D77" s="258"/>
      <c r="E77" s="186"/>
      <c r="F77" s="186"/>
      <c r="G77" s="264" t="s">
        <v>215</v>
      </c>
    </row>
    <row r="78" spans="1:9" s="190" customFormat="1" ht="11.25" x14ac:dyDescent="0.2">
      <c r="A78" s="239"/>
      <c r="B78" s="240"/>
      <c r="C78" s="428"/>
      <c r="D78" s="429"/>
      <c r="E78" s="326"/>
      <c r="F78" s="259"/>
      <c r="G78" s="263"/>
    </row>
    <row r="79" spans="1:9" s="190" customFormat="1" ht="11.25" x14ac:dyDescent="0.2">
      <c r="A79" s="239"/>
      <c r="B79" s="240"/>
      <c r="C79" s="265"/>
      <c r="D79" s="261"/>
      <c r="E79" s="326"/>
      <c r="F79" s="259"/>
      <c r="G79" s="263"/>
    </row>
    <row r="80" spans="1:9" s="190" customFormat="1" ht="11.25" x14ac:dyDescent="0.2">
      <c r="A80" s="239"/>
      <c r="B80" s="240"/>
      <c r="C80" s="265"/>
      <c r="D80" s="261"/>
      <c r="E80" s="326"/>
      <c r="F80" s="259"/>
      <c r="G80" s="263"/>
    </row>
    <row r="81" spans="1:7" s="190" customFormat="1" ht="12" thickBot="1" x14ac:dyDescent="0.25">
      <c r="G81" s="256"/>
    </row>
    <row r="82" spans="1:7" s="190" customFormat="1" ht="12" thickBot="1" x14ac:dyDescent="0.25">
      <c r="C82" s="221" t="s">
        <v>216</v>
      </c>
      <c r="D82" s="222"/>
      <c r="E82" s="222"/>
      <c r="F82" s="222"/>
      <c r="G82" s="266">
        <f>SUM(G78:G80)</f>
        <v>0</v>
      </c>
    </row>
    <row r="83" spans="1:7" s="190" customFormat="1" ht="12" thickBot="1" x14ac:dyDescent="0.25">
      <c r="G83" s="244"/>
    </row>
    <row r="84" spans="1:7" s="190" customFormat="1" ht="11.25" x14ac:dyDescent="0.2">
      <c r="A84" s="185" t="s">
        <v>323</v>
      </c>
      <c r="B84" s="186"/>
      <c r="C84" s="257" t="s">
        <v>217</v>
      </c>
      <c r="D84" s="258"/>
      <c r="E84" s="257" t="s">
        <v>218</v>
      </c>
      <c r="F84" s="258"/>
      <c r="G84" s="193" t="s">
        <v>215</v>
      </c>
    </row>
    <row r="85" spans="1:7" s="190" customFormat="1" ht="11.25" x14ac:dyDescent="0.2">
      <c r="A85" s="239"/>
      <c r="B85" s="259"/>
      <c r="C85" s="426"/>
      <c r="D85" s="427"/>
      <c r="E85" s="267"/>
      <c r="F85" s="268"/>
      <c r="G85" s="263"/>
    </row>
    <row r="86" spans="1:7" s="190" customFormat="1" ht="11.25" x14ac:dyDescent="0.2">
      <c r="A86" s="239"/>
      <c r="B86" s="259"/>
      <c r="C86" s="265"/>
      <c r="D86" s="261"/>
      <c r="E86" s="267"/>
      <c r="F86" s="268"/>
      <c r="G86" s="263"/>
    </row>
    <row r="87" spans="1:7" s="190" customFormat="1" ht="11.25" x14ac:dyDescent="0.2">
      <c r="A87" s="239"/>
      <c r="B87" s="259"/>
      <c r="C87" s="265"/>
      <c r="D87" s="261"/>
      <c r="E87" s="267"/>
      <c r="F87" s="268"/>
      <c r="G87" s="263"/>
    </row>
    <row r="88" spans="1:7" s="190" customFormat="1" ht="12" thickBot="1" x14ac:dyDescent="0.25">
      <c r="G88" s="256"/>
    </row>
    <row r="89" spans="1:7" s="190" customFormat="1" ht="12" thickBot="1" x14ac:dyDescent="0.25">
      <c r="C89" s="221" t="s">
        <v>219</v>
      </c>
      <c r="D89" s="222"/>
      <c r="E89" s="222"/>
      <c r="F89" s="222"/>
      <c r="G89" s="234">
        <f>SUM(G85:G87)</f>
        <v>0</v>
      </c>
    </row>
    <row r="90" spans="1:7" s="190" customFormat="1" ht="12" thickBot="1" x14ac:dyDescent="0.25">
      <c r="B90" s="305"/>
      <c r="C90" s="226"/>
      <c r="D90" s="226"/>
      <c r="E90" s="322"/>
      <c r="F90" s="226"/>
      <c r="G90" s="249"/>
    </row>
    <row r="91" spans="1:7" s="190" customFormat="1" ht="11.25" x14ac:dyDescent="0.2">
      <c r="A91" s="424" t="s">
        <v>321</v>
      </c>
      <c r="B91" s="186"/>
      <c r="C91" s="257" t="s">
        <v>214</v>
      </c>
      <c r="D91" s="258"/>
      <c r="E91" s="321"/>
      <c r="F91" s="186"/>
      <c r="G91" s="264" t="s">
        <v>215</v>
      </c>
    </row>
    <row r="92" spans="1:7" s="190" customFormat="1" ht="11.25" x14ac:dyDescent="0.2">
      <c r="A92" s="308"/>
      <c r="B92" s="304"/>
      <c r="C92" s="428"/>
      <c r="D92" s="429"/>
      <c r="E92" s="323"/>
      <c r="F92" s="259"/>
      <c r="G92" s="263"/>
    </row>
    <row r="93" spans="1:7" s="190" customFormat="1" ht="11.25" x14ac:dyDescent="0.2">
      <c r="A93" s="307"/>
      <c r="B93" s="240"/>
      <c r="C93" s="428"/>
      <c r="D93" s="429"/>
      <c r="E93" s="323"/>
      <c r="F93" s="259"/>
      <c r="G93" s="263"/>
    </row>
    <row r="94" spans="1:7" s="190" customFormat="1" ht="11.25" x14ac:dyDescent="0.2">
      <c r="A94" s="306"/>
      <c r="B94" s="240"/>
      <c r="C94" s="428"/>
      <c r="D94" s="429"/>
      <c r="E94" s="323"/>
      <c r="F94" s="259"/>
      <c r="G94" s="263"/>
    </row>
    <row r="95" spans="1:7" s="190" customFormat="1" ht="12" thickBot="1" x14ac:dyDescent="0.25">
      <c r="A95" s="194"/>
      <c r="G95" s="256"/>
    </row>
    <row r="96" spans="1:7" s="190" customFormat="1" ht="12" thickBot="1" x14ac:dyDescent="0.25">
      <c r="A96" s="194"/>
      <c r="C96" s="221" t="s">
        <v>220</v>
      </c>
      <c r="D96" s="222"/>
      <c r="E96" s="222"/>
      <c r="F96" s="222"/>
      <c r="G96" s="266">
        <f>SUM(G92:G94)</f>
        <v>0</v>
      </c>
    </row>
    <row r="97" spans="1:17" s="190" customFormat="1" ht="12" thickBot="1" x14ac:dyDescent="0.25">
      <c r="A97" s="194"/>
      <c r="C97" s="226"/>
      <c r="D97" s="226"/>
      <c r="E97" s="226"/>
      <c r="F97" s="226"/>
      <c r="G97" s="270"/>
    </row>
    <row r="98" spans="1:17" s="190" customFormat="1" ht="11.25" x14ac:dyDescent="0.2">
      <c r="A98" s="425" t="s">
        <v>322</v>
      </c>
      <c r="B98" s="186"/>
      <c r="C98" s="257" t="s">
        <v>214</v>
      </c>
      <c r="D98" s="258"/>
      <c r="E98" s="269"/>
      <c r="F98" s="269"/>
      <c r="G98" s="264" t="s">
        <v>215</v>
      </c>
    </row>
    <row r="99" spans="1:17" s="190" customFormat="1" ht="11.25" x14ac:dyDescent="0.2">
      <c r="A99" s="239"/>
      <c r="B99" s="240"/>
      <c r="C99" s="428"/>
      <c r="D99" s="429"/>
      <c r="E99" s="326"/>
      <c r="F99" s="259"/>
      <c r="G99" s="263"/>
    </row>
    <row r="100" spans="1:17" s="190" customFormat="1" ht="11.25" x14ac:dyDescent="0.2">
      <c r="A100" s="239"/>
      <c r="B100" s="240"/>
      <c r="C100" s="428"/>
      <c r="D100" s="429"/>
      <c r="E100" s="326"/>
      <c r="F100" s="259"/>
      <c r="G100" s="263"/>
    </row>
    <row r="101" spans="1:17" s="190" customFormat="1" ht="11.25" x14ac:dyDescent="0.2">
      <c r="A101" s="239"/>
      <c r="B101" s="245"/>
      <c r="C101" s="428"/>
      <c r="D101" s="429"/>
      <c r="E101" s="326"/>
      <c r="F101" s="327"/>
      <c r="G101" s="271"/>
    </row>
    <row r="102" spans="1:17" s="190" customFormat="1" ht="12" thickBot="1" x14ac:dyDescent="0.25">
      <c r="B102" s="245"/>
      <c r="F102" s="248"/>
      <c r="G102" s="272"/>
    </row>
    <row r="103" spans="1:17" s="190" customFormat="1" ht="12" thickBot="1" x14ac:dyDescent="0.25">
      <c r="C103" s="221" t="s">
        <v>221</v>
      </c>
      <c r="D103" s="222"/>
      <c r="E103" s="222"/>
      <c r="F103" s="222"/>
      <c r="G103" s="266">
        <f>SUM(G99:G101)</f>
        <v>0</v>
      </c>
    </row>
    <row r="104" spans="1:17" s="190" customFormat="1" ht="12" thickBot="1" x14ac:dyDescent="0.25">
      <c r="G104" s="244"/>
    </row>
    <row r="105" spans="1:17" s="190" customFormat="1" ht="11.25" x14ac:dyDescent="0.2">
      <c r="A105" s="185" t="s">
        <v>222</v>
      </c>
      <c r="B105" s="273"/>
      <c r="C105" s="257" t="s">
        <v>214</v>
      </c>
      <c r="D105" s="258"/>
      <c r="E105" s="269"/>
      <c r="F105" s="269"/>
      <c r="G105" s="264" t="s">
        <v>215</v>
      </c>
    </row>
    <row r="106" spans="1:17" s="190" customFormat="1" ht="11.25" x14ac:dyDescent="0.2">
      <c r="A106" s="239"/>
      <c r="B106" s="240"/>
      <c r="C106" s="428"/>
      <c r="D106" s="429"/>
      <c r="E106" s="326"/>
      <c r="F106" s="259"/>
      <c r="G106" s="263"/>
    </row>
    <row r="107" spans="1:17" s="190" customFormat="1" ht="11.25" x14ac:dyDescent="0.2">
      <c r="A107" s="239"/>
      <c r="B107" s="240"/>
      <c r="C107" s="428"/>
      <c r="D107" s="429"/>
      <c r="E107" s="326"/>
      <c r="F107" s="259"/>
      <c r="G107" s="263"/>
    </row>
    <row r="108" spans="1:17" s="190" customFormat="1" ht="11.25" x14ac:dyDescent="0.2">
      <c r="A108" s="239"/>
      <c r="B108" s="240"/>
      <c r="C108" s="428"/>
      <c r="D108" s="429"/>
      <c r="E108" s="326"/>
      <c r="F108" s="259"/>
      <c r="G108" s="271"/>
    </row>
    <row r="109" spans="1:17" s="190" customFormat="1" ht="12" thickBot="1" x14ac:dyDescent="0.25">
      <c r="C109" s="226"/>
      <c r="D109" s="226"/>
      <c r="E109" s="226"/>
      <c r="F109" s="226"/>
      <c r="G109" s="275"/>
    </row>
    <row r="110" spans="1:17" s="190" customFormat="1" ht="13.5" thickBot="1" x14ac:dyDescent="0.25">
      <c r="C110" s="221" t="s">
        <v>223</v>
      </c>
      <c r="D110" s="222"/>
      <c r="E110" s="222"/>
      <c r="F110" s="222"/>
      <c r="G110" s="266">
        <f>SUM(G106:G108)</f>
        <v>0</v>
      </c>
      <c r="K110" s="198"/>
      <c r="L110" s="198"/>
      <c r="M110" s="198"/>
      <c r="N110" s="198"/>
      <c r="O110" s="198"/>
      <c r="P110" s="198"/>
      <c r="Q110" s="198"/>
    </row>
    <row r="111" spans="1:17" s="198" customFormat="1" ht="13.5" thickBot="1" x14ac:dyDescent="0.25">
      <c r="B111" s="276"/>
      <c r="E111" s="277"/>
      <c r="G111" s="277"/>
      <c r="K111" s="190"/>
      <c r="L111" s="190"/>
      <c r="M111" s="190"/>
      <c r="N111" s="190"/>
      <c r="O111" s="190"/>
      <c r="P111" s="190"/>
      <c r="Q111" s="190"/>
    </row>
    <row r="112" spans="1:17" s="190" customFormat="1" ht="11.25" x14ac:dyDescent="0.2">
      <c r="A112" s="185" t="s">
        <v>224</v>
      </c>
      <c r="B112" s="186"/>
      <c r="C112" s="257" t="s">
        <v>214</v>
      </c>
      <c r="D112" s="258"/>
      <c r="E112" s="269"/>
      <c r="F112" s="269"/>
      <c r="G112" s="264" t="s">
        <v>215</v>
      </c>
    </row>
    <row r="113" spans="1:17" s="190" customFormat="1" ht="11.25" x14ac:dyDescent="0.2">
      <c r="A113" s="239"/>
      <c r="B113" s="240"/>
      <c r="C113" s="428"/>
      <c r="D113" s="429"/>
      <c r="E113" s="326"/>
      <c r="F113" s="259"/>
      <c r="G113" s="263"/>
    </row>
    <row r="114" spans="1:17" s="190" customFormat="1" ht="11.25" x14ac:dyDescent="0.2">
      <c r="A114" s="239"/>
      <c r="B114" s="240"/>
      <c r="C114" s="428"/>
      <c r="D114" s="429"/>
      <c r="E114" s="326"/>
      <c r="F114" s="259"/>
      <c r="G114" s="263"/>
    </row>
    <row r="115" spans="1:17" s="190" customFormat="1" x14ac:dyDescent="0.2">
      <c r="A115" s="239"/>
      <c r="B115" s="240"/>
      <c r="C115" s="428"/>
      <c r="D115" s="429"/>
      <c r="E115" s="326"/>
      <c r="F115" s="259"/>
      <c r="G115" s="263"/>
      <c r="I115"/>
      <c r="J115"/>
      <c r="K115"/>
    </row>
    <row r="116" spans="1:17" s="190" customFormat="1" ht="13.5" thickBot="1" x14ac:dyDescent="0.25">
      <c r="D116" s="248"/>
      <c r="G116" s="256"/>
      <c r="I116"/>
      <c r="J116"/>
      <c r="K116"/>
    </row>
    <row r="117" spans="1:17" s="190" customFormat="1" ht="13.5" thickBot="1" x14ac:dyDescent="0.25">
      <c r="C117" s="221" t="s">
        <v>225</v>
      </c>
      <c r="D117" s="222"/>
      <c r="E117" s="222"/>
      <c r="F117" s="222"/>
      <c r="G117" s="266">
        <f>SUM(G113:G115)</f>
        <v>0</v>
      </c>
      <c r="I117"/>
      <c r="J117"/>
      <c r="K117"/>
    </row>
    <row r="118" spans="1:17" s="190" customFormat="1" ht="13.5" thickBot="1" x14ac:dyDescent="0.25">
      <c r="G118" s="244"/>
      <c r="I118"/>
      <c r="J118"/>
      <c r="K118"/>
    </row>
    <row r="119" spans="1:17" s="190" customFormat="1" x14ac:dyDescent="0.2">
      <c r="A119" s="185" t="s">
        <v>226</v>
      </c>
      <c r="B119" s="186"/>
      <c r="C119" s="257" t="s">
        <v>227</v>
      </c>
      <c r="D119" s="257"/>
      <c r="E119" s="328"/>
      <c r="F119" s="274"/>
      <c r="G119" s="264" t="s">
        <v>215</v>
      </c>
      <c r="I119"/>
      <c r="J119"/>
      <c r="K119"/>
    </row>
    <row r="120" spans="1:17" s="190" customFormat="1" x14ac:dyDescent="0.2">
      <c r="A120" s="239"/>
      <c r="B120" s="240"/>
      <c r="C120" s="428"/>
      <c r="D120" s="429"/>
      <c r="E120" s="325"/>
      <c r="F120" s="324"/>
      <c r="G120" s="263"/>
      <c r="I120"/>
      <c r="J120"/>
      <c r="K120"/>
    </row>
    <row r="121" spans="1:17" s="190" customFormat="1" x14ac:dyDescent="0.2">
      <c r="A121" s="239"/>
      <c r="B121" s="240"/>
      <c r="C121" s="428"/>
      <c r="D121" s="429"/>
      <c r="E121" s="325"/>
      <c r="F121" s="324"/>
      <c r="G121" s="263"/>
      <c r="I121"/>
      <c r="J121"/>
      <c r="K121"/>
    </row>
    <row r="122" spans="1:17" s="190" customFormat="1" ht="11.25" x14ac:dyDescent="0.2">
      <c r="A122" s="239"/>
      <c r="B122" s="240"/>
      <c r="C122" s="428"/>
      <c r="D122" s="429"/>
      <c r="E122" s="325"/>
      <c r="F122" s="324"/>
      <c r="G122" s="271"/>
    </row>
    <row r="123" spans="1:17" s="190" customFormat="1" ht="13.5" thickBot="1" x14ac:dyDescent="0.25">
      <c r="G123" s="272"/>
      <c r="K123" s="198"/>
      <c r="L123" s="198"/>
      <c r="M123" s="198"/>
      <c r="N123" s="198"/>
      <c r="O123" s="198"/>
      <c r="P123" s="198"/>
      <c r="Q123" s="198"/>
    </row>
    <row r="124" spans="1:17" s="198" customFormat="1" ht="13.5" thickBot="1" x14ac:dyDescent="0.25">
      <c r="A124" s="190"/>
      <c r="B124" s="190"/>
      <c r="C124" s="221" t="s">
        <v>228</v>
      </c>
      <c r="D124" s="222"/>
      <c r="E124" s="222"/>
      <c r="F124" s="222"/>
      <c r="G124" s="266">
        <f>SUM(G120:G122)</f>
        <v>0</v>
      </c>
      <c r="H124" s="278" t="s">
        <v>298</v>
      </c>
      <c r="I124" s="279"/>
    </row>
    <row r="125" spans="1:17" s="198" customFormat="1" ht="13.5" thickBot="1" x14ac:dyDescent="0.25">
      <c r="A125" s="276"/>
      <c r="B125" s="276"/>
      <c r="C125" s="277"/>
      <c r="H125" s="285">
        <f ca="1">NOW()</f>
        <v>45048.44266724537</v>
      </c>
      <c r="I125" s="279"/>
    </row>
    <row r="126" spans="1:17" s="198" customFormat="1" ht="13.5" customHeight="1" thickBot="1" x14ac:dyDescent="0.25">
      <c r="A126" s="276"/>
      <c r="B126" s="280" t="s">
        <v>229</v>
      </c>
      <c r="C126" s="281"/>
      <c r="D126" s="282"/>
      <c r="E126" s="283"/>
      <c r="F126" s="283"/>
      <c r="G126" s="284">
        <f>I38+G57+G63+G51+G70+G75+G45+G82+G89+G96+G103+G110+G117+G124</f>
        <v>0</v>
      </c>
      <c r="H126" s="197"/>
      <c r="K126" s="286"/>
      <c r="L126" s="286"/>
      <c r="M126" s="286"/>
      <c r="N126" s="286"/>
      <c r="O126" s="286"/>
      <c r="P126" s="286"/>
      <c r="Q126" s="286"/>
    </row>
    <row r="127" spans="1:17" s="286" customFormat="1" ht="23.25" x14ac:dyDescent="0.2">
      <c r="A127" s="198"/>
      <c r="B127" s="276"/>
      <c r="C127" s="198"/>
      <c r="D127" s="198"/>
      <c r="E127" s="277"/>
      <c r="F127" s="198"/>
      <c r="G127" s="277"/>
      <c r="H127" s="290"/>
      <c r="I127" s="289"/>
      <c r="K127" s="198"/>
      <c r="L127" s="198"/>
      <c r="M127" s="198"/>
      <c r="N127" s="198"/>
      <c r="O127" s="198"/>
      <c r="P127" s="198"/>
      <c r="Q127" s="198"/>
    </row>
    <row r="128" spans="1:17" s="198" customFormat="1" ht="12" customHeight="1" x14ac:dyDescent="0.2">
      <c r="A128" s="287" t="s">
        <v>230</v>
      </c>
      <c r="B128" s="287"/>
      <c r="C128" s="288"/>
      <c r="D128" s="289"/>
      <c r="E128" s="288"/>
      <c r="F128" s="289"/>
      <c r="G128" s="288"/>
      <c r="H128" s="197"/>
    </row>
    <row r="129" spans="1:11" x14ac:dyDescent="0.2">
      <c r="A129"/>
      <c r="B129"/>
      <c r="C129"/>
      <c r="D129"/>
      <c r="E129"/>
      <c r="F129"/>
      <c r="G129"/>
      <c r="H129"/>
      <c r="I129"/>
      <c r="J129"/>
      <c r="K129"/>
    </row>
    <row r="130" spans="1:11" x14ac:dyDescent="0.2">
      <c r="A130"/>
      <c r="B130"/>
      <c r="C130"/>
      <c r="D130"/>
      <c r="E130"/>
      <c r="F130"/>
      <c r="G130"/>
      <c r="H130"/>
      <c r="I130"/>
      <c r="J130"/>
      <c r="K130"/>
    </row>
    <row r="131" spans="1:11" s="35" customFormat="1" ht="23.25" x14ac:dyDescent="0.35">
      <c r="A131"/>
      <c r="B131"/>
      <c r="C131"/>
      <c r="D131"/>
      <c r="E131"/>
      <c r="F131"/>
      <c r="G131"/>
      <c r="H131"/>
      <c r="I131"/>
      <c r="J131"/>
      <c r="K131"/>
    </row>
    <row r="132" spans="1:11" x14ac:dyDescent="0.2">
      <c r="A132"/>
      <c r="B132"/>
      <c r="C132"/>
      <c r="D132"/>
      <c r="E132"/>
      <c r="F132"/>
      <c r="G132"/>
      <c r="H132"/>
      <c r="I132"/>
      <c r="J132"/>
      <c r="K132"/>
    </row>
    <row r="133" spans="1:11" x14ac:dyDescent="0.2">
      <c r="A133"/>
      <c r="B133"/>
      <c r="C133"/>
      <c r="D133"/>
      <c r="E133"/>
      <c r="F133"/>
      <c r="G133"/>
      <c r="H133"/>
      <c r="I133"/>
      <c r="J133"/>
      <c r="K133"/>
    </row>
    <row r="134" spans="1:11" x14ac:dyDescent="0.2">
      <c r="A134"/>
      <c r="B134"/>
      <c r="C134"/>
      <c r="D134"/>
      <c r="E134"/>
      <c r="F134"/>
      <c r="G134"/>
      <c r="H134"/>
      <c r="I134"/>
      <c r="J134"/>
      <c r="K134"/>
    </row>
    <row r="135" spans="1:11" x14ac:dyDescent="0.2">
      <c r="A135"/>
      <c r="B135"/>
      <c r="C135"/>
      <c r="D135"/>
      <c r="E135"/>
      <c r="F135"/>
      <c r="G135"/>
      <c r="H135"/>
      <c r="I135"/>
      <c r="J135"/>
      <c r="K135"/>
    </row>
    <row r="136" spans="1:11" x14ac:dyDescent="0.2">
      <c r="A136"/>
      <c r="B136"/>
      <c r="C136"/>
      <c r="D136"/>
      <c r="E136"/>
      <c r="F136"/>
      <c r="G136"/>
      <c r="H136"/>
      <c r="I136"/>
      <c r="J136"/>
      <c r="K136"/>
    </row>
    <row r="137" spans="1:11" x14ac:dyDescent="0.2">
      <c r="A137"/>
      <c r="B137"/>
      <c r="C137"/>
      <c r="D137"/>
      <c r="E137"/>
      <c r="F137"/>
      <c r="G137"/>
      <c r="H137"/>
      <c r="I137"/>
      <c r="J137"/>
      <c r="K137"/>
    </row>
    <row r="138" spans="1:11" x14ac:dyDescent="0.2">
      <c r="A138"/>
      <c r="B138"/>
      <c r="C138"/>
      <c r="D138"/>
      <c r="E138"/>
      <c r="F138"/>
      <c r="G138"/>
      <c r="H138"/>
      <c r="I138"/>
      <c r="J138"/>
      <c r="K138"/>
    </row>
    <row r="139" spans="1:11" x14ac:dyDescent="0.2">
      <c r="A139"/>
      <c r="B139"/>
      <c r="C139"/>
      <c r="D139"/>
      <c r="E139"/>
      <c r="F139"/>
      <c r="G139"/>
      <c r="H139"/>
      <c r="I139"/>
      <c r="J139"/>
      <c r="K139"/>
    </row>
    <row r="140" spans="1:11" x14ac:dyDescent="0.2">
      <c r="A140"/>
      <c r="B140"/>
      <c r="C140"/>
      <c r="D140"/>
      <c r="E140"/>
      <c r="F140"/>
      <c r="G140"/>
      <c r="H140"/>
      <c r="I140"/>
      <c r="J140"/>
      <c r="K140"/>
    </row>
    <row r="141" spans="1:11" x14ac:dyDescent="0.2">
      <c r="A141"/>
      <c r="B141"/>
      <c r="C141"/>
      <c r="D141"/>
      <c r="E141"/>
      <c r="F141"/>
      <c r="G141"/>
      <c r="H141"/>
      <c r="I141"/>
      <c r="J141"/>
      <c r="K141"/>
    </row>
    <row r="142" spans="1:11" x14ac:dyDescent="0.2">
      <c r="A142"/>
      <c r="B142"/>
      <c r="C142"/>
      <c r="D142"/>
      <c r="E142"/>
      <c r="F142"/>
      <c r="G142"/>
      <c r="H142"/>
      <c r="I142"/>
      <c r="J142"/>
      <c r="K142"/>
    </row>
    <row r="143" spans="1:11" x14ac:dyDescent="0.2">
      <c r="A143"/>
      <c r="B143"/>
      <c r="C143"/>
      <c r="D143"/>
      <c r="E143"/>
      <c r="F143"/>
      <c r="G143"/>
      <c r="H143"/>
      <c r="I143"/>
      <c r="J143"/>
      <c r="K143"/>
    </row>
    <row r="144" spans="1:11" x14ac:dyDescent="0.2">
      <c r="A144"/>
      <c r="B144"/>
      <c r="C144"/>
      <c r="D144"/>
      <c r="E144"/>
      <c r="F144"/>
      <c r="G144"/>
      <c r="H144"/>
      <c r="I144"/>
      <c r="J144"/>
      <c r="K144"/>
    </row>
    <row r="145" spans="1:11" x14ac:dyDescent="0.2">
      <c r="A145"/>
      <c r="B145"/>
      <c r="C145"/>
      <c r="D145"/>
      <c r="E145"/>
      <c r="F145"/>
      <c r="G145"/>
      <c r="H145"/>
      <c r="I145"/>
      <c r="J145"/>
      <c r="K145"/>
    </row>
    <row r="146" spans="1:11" x14ac:dyDescent="0.2">
      <c r="A146"/>
      <c r="B146"/>
      <c r="C146"/>
      <c r="D146"/>
      <c r="E146"/>
      <c r="F146"/>
      <c r="G146"/>
      <c r="H146"/>
      <c r="I146"/>
      <c r="J146"/>
      <c r="K146"/>
    </row>
    <row r="147" spans="1:11" x14ac:dyDescent="0.2">
      <c r="A147"/>
      <c r="B147"/>
      <c r="C147"/>
      <c r="D147"/>
      <c r="E147"/>
      <c r="F147"/>
      <c r="G147"/>
      <c r="H147"/>
      <c r="I147"/>
      <c r="J147"/>
      <c r="K147"/>
    </row>
    <row r="148" spans="1:11" x14ac:dyDescent="0.2">
      <c r="A148"/>
      <c r="B148"/>
      <c r="C148"/>
      <c r="D148"/>
      <c r="E148"/>
      <c r="F148"/>
      <c r="G148"/>
      <c r="H148"/>
      <c r="I148"/>
      <c r="J148"/>
      <c r="K148"/>
    </row>
    <row r="149" spans="1:11" x14ac:dyDescent="0.2">
      <c r="A149"/>
      <c r="B149"/>
      <c r="C149"/>
      <c r="D149"/>
      <c r="E149"/>
      <c r="F149"/>
      <c r="G149"/>
      <c r="H149"/>
      <c r="I149"/>
      <c r="J149"/>
      <c r="K149"/>
    </row>
    <row r="150" spans="1:11" x14ac:dyDescent="0.2">
      <c r="A150"/>
      <c r="B150"/>
      <c r="C150"/>
      <c r="D150"/>
      <c r="E150"/>
      <c r="F150"/>
      <c r="G150"/>
      <c r="H150"/>
      <c r="I150"/>
      <c r="J150"/>
      <c r="K150"/>
    </row>
    <row r="151" spans="1:11" x14ac:dyDescent="0.2">
      <c r="A151"/>
      <c r="B151"/>
      <c r="C151"/>
      <c r="D151"/>
      <c r="E151"/>
      <c r="F151"/>
      <c r="G151"/>
      <c r="H151"/>
      <c r="I151"/>
      <c r="J151"/>
      <c r="K151"/>
    </row>
    <row r="152" spans="1:11" x14ac:dyDescent="0.2">
      <c r="A152"/>
      <c r="B152"/>
      <c r="C152"/>
      <c r="D152"/>
      <c r="E152"/>
      <c r="F152"/>
      <c r="G152"/>
      <c r="H152"/>
      <c r="I152"/>
      <c r="J152"/>
      <c r="K152"/>
    </row>
    <row r="153" spans="1:11" x14ac:dyDescent="0.2">
      <c r="A153"/>
      <c r="B153"/>
      <c r="C153"/>
      <c r="D153"/>
      <c r="E153"/>
      <c r="F153"/>
      <c r="G153"/>
      <c r="H153"/>
      <c r="I153"/>
      <c r="J153"/>
      <c r="K153"/>
    </row>
    <row r="154" spans="1:11" x14ac:dyDescent="0.2">
      <c r="A154"/>
      <c r="B154"/>
      <c r="C154"/>
      <c r="D154"/>
      <c r="E154"/>
      <c r="F154"/>
      <c r="G154"/>
      <c r="H154"/>
      <c r="I154"/>
      <c r="J154"/>
      <c r="K154"/>
    </row>
    <row r="155" spans="1:11" x14ac:dyDescent="0.2">
      <c r="A155"/>
      <c r="B155"/>
      <c r="C155"/>
      <c r="D155"/>
      <c r="E155"/>
      <c r="F155"/>
      <c r="G155"/>
      <c r="H155"/>
      <c r="I155"/>
      <c r="J155"/>
      <c r="K155"/>
    </row>
    <row r="156" spans="1:11" x14ac:dyDescent="0.2">
      <c r="A156"/>
      <c r="B156"/>
      <c r="C156"/>
      <c r="D156"/>
      <c r="E156"/>
      <c r="F156"/>
      <c r="G156"/>
      <c r="H156"/>
      <c r="I156"/>
      <c r="J156"/>
      <c r="K156"/>
    </row>
    <row r="157" spans="1:11" x14ac:dyDescent="0.2">
      <c r="A157"/>
      <c r="B157"/>
      <c r="C157"/>
      <c r="D157"/>
      <c r="E157"/>
      <c r="F157"/>
      <c r="G157"/>
      <c r="H157"/>
      <c r="I157"/>
      <c r="J157"/>
      <c r="K157"/>
    </row>
    <row r="158" spans="1:11" x14ac:dyDescent="0.2">
      <c r="A158"/>
      <c r="B158"/>
      <c r="C158"/>
      <c r="D158"/>
      <c r="E158"/>
      <c r="F158"/>
      <c r="G158"/>
      <c r="H158"/>
      <c r="I158"/>
      <c r="J158"/>
      <c r="K158"/>
    </row>
    <row r="159" spans="1:11" x14ac:dyDescent="0.2">
      <c r="A159"/>
      <c r="B159"/>
      <c r="C159"/>
      <c r="D159"/>
      <c r="E159"/>
      <c r="F159"/>
      <c r="G159"/>
      <c r="H159"/>
      <c r="I159"/>
      <c r="J159"/>
      <c r="K159"/>
    </row>
    <row r="160" spans="1:11" x14ac:dyDescent="0.2">
      <c r="A160"/>
      <c r="B160"/>
      <c r="C160"/>
      <c r="D160"/>
      <c r="E160"/>
      <c r="F160"/>
      <c r="G160"/>
      <c r="H160"/>
      <c r="I160"/>
      <c r="J160"/>
      <c r="K160"/>
    </row>
    <row r="161" spans="1:11" x14ac:dyDescent="0.2">
      <c r="A161"/>
      <c r="B161"/>
      <c r="C161"/>
      <c r="D161"/>
      <c r="E161"/>
      <c r="F161"/>
      <c r="G161"/>
      <c r="H161"/>
      <c r="I161"/>
      <c r="J161"/>
      <c r="K161"/>
    </row>
    <row r="162" spans="1:11" x14ac:dyDescent="0.2">
      <c r="A162"/>
      <c r="B162"/>
      <c r="C162"/>
      <c r="D162"/>
      <c r="E162"/>
      <c r="F162"/>
      <c r="G162"/>
      <c r="H162"/>
      <c r="I162"/>
      <c r="J162"/>
      <c r="K162"/>
    </row>
    <row r="163" spans="1:11" x14ac:dyDescent="0.2">
      <c r="A163"/>
      <c r="B163"/>
      <c r="C163"/>
      <c r="D163"/>
      <c r="E163"/>
      <c r="F163"/>
      <c r="G163"/>
      <c r="H163"/>
      <c r="I163"/>
      <c r="J163"/>
      <c r="K163"/>
    </row>
    <row r="164" spans="1:11" x14ac:dyDescent="0.2">
      <c r="A164"/>
      <c r="B164"/>
      <c r="C164"/>
      <c r="D164"/>
      <c r="E164"/>
      <c r="F164"/>
      <c r="G164"/>
      <c r="H164"/>
      <c r="I164"/>
      <c r="J164"/>
      <c r="K164"/>
    </row>
    <row r="165" spans="1:11" x14ac:dyDescent="0.2">
      <c r="A165"/>
      <c r="B165"/>
      <c r="C165"/>
      <c r="D165"/>
      <c r="E165"/>
      <c r="F165"/>
      <c r="G165"/>
      <c r="H165"/>
      <c r="I165"/>
      <c r="J165"/>
      <c r="K165"/>
    </row>
    <row r="166" spans="1:11" x14ac:dyDescent="0.2">
      <c r="A166"/>
      <c r="B166"/>
      <c r="C166"/>
      <c r="D166"/>
      <c r="E166"/>
      <c r="F166"/>
      <c r="G166"/>
      <c r="H166"/>
      <c r="I166"/>
      <c r="J166"/>
      <c r="K166"/>
    </row>
    <row r="167" spans="1:11" x14ac:dyDescent="0.2">
      <c r="A167"/>
      <c r="B167"/>
      <c r="C167"/>
      <c r="D167"/>
      <c r="E167"/>
      <c r="F167"/>
      <c r="G167"/>
      <c r="H167"/>
      <c r="I167"/>
      <c r="J167"/>
      <c r="K167"/>
    </row>
    <row r="168" spans="1:11" x14ac:dyDescent="0.2">
      <c r="A168"/>
      <c r="B168"/>
      <c r="C168"/>
      <c r="D168"/>
      <c r="E168"/>
      <c r="F168"/>
      <c r="G168"/>
      <c r="H168"/>
      <c r="I168"/>
      <c r="J168"/>
      <c r="K168"/>
    </row>
    <row r="169" spans="1:11" x14ac:dyDescent="0.2">
      <c r="A169"/>
      <c r="B169"/>
      <c r="C169"/>
      <c r="D169"/>
      <c r="E169"/>
      <c r="F169"/>
      <c r="G169"/>
      <c r="H169"/>
      <c r="I169"/>
      <c r="J169"/>
      <c r="K169"/>
    </row>
    <row r="170" spans="1:11" x14ac:dyDescent="0.2">
      <c r="A170"/>
      <c r="B170"/>
      <c r="C170"/>
      <c r="D170"/>
      <c r="E170"/>
      <c r="F170"/>
      <c r="G170"/>
      <c r="H170"/>
      <c r="I170"/>
      <c r="J170"/>
      <c r="K170"/>
    </row>
    <row r="171" spans="1:11" x14ac:dyDescent="0.2">
      <c r="A171"/>
      <c r="B171"/>
      <c r="C171"/>
      <c r="D171"/>
      <c r="E171"/>
      <c r="F171"/>
      <c r="G171"/>
      <c r="H171"/>
      <c r="I171"/>
      <c r="J171"/>
      <c r="K171"/>
    </row>
    <row r="172" spans="1:11" x14ac:dyDescent="0.2">
      <c r="A172"/>
      <c r="B172"/>
      <c r="C172"/>
      <c r="D172"/>
      <c r="E172"/>
      <c r="F172"/>
      <c r="G172"/>
      <c r="H172"/>
      <c r="I172"/>
      <c r="J172"/>
      <c r="K172"/>
    </row>
    <row r="173" spans="1:11" x14ac:dyDescent="0.2">
      <c r="A173"/>
      <c r="B173"/>
      <c r="C173"/>
      <c r="D173"/>
      <c r="E173"/>
      <c r="F173"/>
      <c r="G173"/>
      <c r="H173"/>
      <c r="I173"/>
      <c r="J173"/>
      <c r="K173"/>
    </row>
    <row r="174" spans="1:11" x14ac:dyDescent="0.2">
      <c r="A174"/>
      <c r="B174"/>
      <c r="C174"/>
      <c r="D174"/>
      <c r="E174"/>
      <c r="F174"/>
      <c r="G174"/>
      <c r="H174"/>
      <c r="I174"/>
      <c r="J174"/>
      <c r="K174"/>
    </row>
    <row r="175" spans="1:11" x14ac:dyDescent="0.2">
      <c r="A175"/>
      <c r="B175"/>
      <c r="C175"/>
      <c r="D175"/>
      <c r="E175"/>
      <c r="F175"/>
      <c r="G175"/>
      <c r="H175"/>
      <c r="I175"/>
      <c r="J175"/>
      <c r="K175"/>
    </row>
    <row r="176" spans="1:11" x14ac:dyDescent="0.2">
      <c r="A176"/>
      <c r="B176"/>
      <c r="C176"/>
      <c r="D176"/>
      <c r="E176"/>
      <c r="F176"/>
      <c r="G176"/>
      <c r="H176"/>
      <c r="I176"/>
      <c r="J176"/>
      <c r="K176"/>
    </row>
    <row r="177" spans="1:11" x14ac:dyDescent="0.2">
      <c r="A177"/>
      <c r="B177"/>
      <c r="C177"/>
      <c r="D177"/>
      <c r="E177"/>
      <c r="F177"/>
      <c r="G177"/>
      <c r="H177"/>
      <c r="I177"/>
      <c r="J177"/>
      <c r="K177"/>
    </row>
    <row r="178" spans="1:11" x14ac:dyDescent="0.2">
      <c r="A178"/>
      <c r="B178"/>
      <c r="C178"/>
      <c r="D178"/>
      <c r="E178"/>
      <c r="F178"/>
      <c r="G178"/>
      <c r="H178"/>
      <c r="I178"/>
      <c r="J178"/>
      <c r="K178"/>
    </row>
    <row r="179" spans="1:11" x14ac:dyDescent="0.2">
      <c r="A179"/>
      <c r="B179"/>
      <c r="C179"/>
      <c r="D179"/>
      <c r="E179"/>
      <c r="F179"/>
      <c r="G179"/>
      <c r="H179"/>
      <c r="I179"/>
      <c r="J179"/>
      <c r="K179"/>
    </row>
    <row r="180" spans="1:11" x14ac:dyDescent="0.2">
      <c r="A180"/>
      <c r="B180"/>
      <c r="C180"/>
      <c r="D180"/>
      <c r="E180"/>
      <c r="F180"/>
      <c r="G180"/>
      <c r="H180"/>
      <c r="I180"/>
      <c r="J180"/>
      <c r="K180"/>
    </row>
    <row r="181" spans="1:11" x14ac:dyDescent="0.2">
      <c r="A181"/>
      <c r="B181"/>
      <c r="C181"/>
      <c r="D181"/>
      <c r="E181"/>
      <c r="F181"/>
      <c r="G181"/>
      <c r="H181"/>
      <c r="I181"/>
      <c r="J181"/>
      <c r="K181"/>
    </row>
    <row r="182" spans="1:11" x14ac:dyDescent="0.2">
      <c r="A182"/>
      <c r="B182"/>
      <c r="C182"/>
      <c r="D182"/>
      <c r="E182"/>
      <c r="F182"/>
      <c r="G182"/>
      <c r="H182"/>
      <c r="I182"/>
      <c r="J182"/>
      <c r="K182"/>
    </row>
    <row r="183" spans="1:11" ht="11.25" customHeight="1" x14ac:dyDescent="0.2">
      <c r="A183"/>
      <c r="B183"/>
      <c r="C183"/>
      <c r="D183"/>
      <c r="E183"/>
      <c r="F183"/>
      <c r="G183"/>
      <c r="H183"/>
      <c r="I183"/>
      <c r="J183"/>
      <c r="K183"/>
    </row>
    <row r="184" spans="1:11" s="31" customFormat="1" x14ac:dyDescent="0.2">
      <c r="A184"/>
      <c r="B184"/>
      <c r="C184"/>
      <c r="D184"/>
      <c r="E184"/>
      <c r="F184"/>
      <c r="G184"/>
      <c r="H184"/>
      <c r="I184"/>
      <c r="J184"/>
      <c r="K184"/>
    </row>
    <row r="185" spans="1:11" x14ac:dyDescent="0.2">
      <c r="A185"/>
      <c r="B185"/>
      <c r="C185"/>
      <c r="D185"/>
      <c r="E185"/>
      <c r="F185"/>
      <c r="G185"/>
      <c r="H185"/>
      <c r="I185"/>
      <c r="J185"/>
      <c r="K185"/>
    </row>
    <row r="186" spans="1:11" x14ac:dyDescent="0.2">
      <c r="A186"/>
      <c r="B186"/>
      <c r="C186"/>
      <c r="D186"/>
      <c r="E186"/>
      <c r="F186"/>
      <c r="G186"/>
      <c r="H186"/>
      <c r="I186"/>
      <c r="J186"/>
      <c r="K186"/>
    </row>
    <row r="187" spans="1:11" x14ac:dyDescent="0.2">
      <c r="A187"/>
      <c r="B187"/>
      <c r="C187"/>
      <c r="D187"/>
      <c r="E187"/>
      <c r="F187"/>
      <c r="G187"/>
      <c r="H187"/>
      <c r="I187"/>
      <c r="J187"/>
      <c r="K187"/>
    </row>
    <row r="188" spans="1:11" x14ac:dyDescent="0.2">
      <c r="A188"/>
      <c r="B188"/>
      <c r="C188"/>
      <c r="D188"/>
      <c r="E188"/>
      <c r="F188"/>
      <c r="G188"/>
      <c r="H188"/>
      <c r="I188"/>
      <c r="J188"/>
      <c r="K188"/>
    </row>
    <row r="189" spans="1:11" x14ac:dyDescent="0.2">
      <c r="A189"/>
      <c r="B189"/>
      <c r="C189"/>
      <c r="D189"/>
      <c r="E189"/>
      <c r="F189"/>
      <c r="G189"/>
      <c r="H189"/>
      <c r="I189"/>
      <c r="J189"/>
      <c r="K189"/>
    </row>
    <row r="190" spans="1:11" x14ac:dyDescent="0.2">
      <c r="A190"/>
      <c r="B190"/>
      <c r="C190"/>
      <c r="D190"/>
      <c r="E190"/>
      <c r="F190"/>
      <c r="G190"/>
      <c r="H190"/>
      <c r="I190"/>
      <c r="J190"/>
      <c r="K190"/>
    </row>
    <row r="191" spans="1:11" x14ac:dyDescent="0.2">
      <c r="A191"/>
      <c r="B191"/>
      <c r="C191"/>
      <c r="D191"/>
      <c r="E191"/>
      <c r="F191"/>
      <c r="G191"/>
      <c r="H191"/>
      <c r="I191"/>
      <c r="J191"/>
      <c r="K191"/>
    </row>
    <row r="192" spans="1:11" x14ac:dyDescent="0.2">
      <c r="A192"/>
      <c r="B192"/>
      <c r="C192"/>
      <c r="D192"/>
      <c r="E192"/>
      <c r="F192"/>
      <c r="G192"/>
      <c r="H192"/>
      <c r="I192"/>
      <c r="J192"/>
      <c r="K192"/>
    </row>
    <row r="193" spans="1:11" x14ac:dyDescent="0.2">
      <c r="A193"/>
      <c r="B193"/>
      <c r="C193"/>
      <c r="D193"/>
      <c r="E193"/>
      <c r="F193"/>
      <c r="G193"/>
      <c r="H193"/>
      <c r="I193"/>
      <c r="J193"/>
      <c r="K193"/>
    </row>
    <row r="194" spans="1:11" x14ac:dyDescent="0.2">
      <c r="A194"/>
      <c r="B194"/>
      <c r="C194"/>
      <c r="D194"/>
      <c r="E194"/>
      <c r="F194"/>
      <c r="G194"/>
      <c r="H194"/>
      <c r="I194"/>
      <c r="J194"/>
      <c r="K194"/>
    </row>
    <row r="195" spans="1:11" x14ac:dyDescent="0.2">
      <c r="A195"/>
      <c r="B195"/>
      <c r="C195"/>
      <c r="D195"/>
      <c r="E195"/>
      <c r="F195"/>
      <c r="G195"/>
      <c r="H195"/>
      <c r="I195"/>
      <c r="J195"/>
      <c r="K195"/>
    </row>
    <row r="196" spans="1:11" x14ac:dyDescent="0.2">
      <c r="A196"/>
      <c r="B196"/>
      <c r="C196"/>
      <c r="D196"/>
      <c r="E196"/>
      <c r="F196"/>
      <c r="G196"/>
      <c r="H196"/>
      <c r="I196"/>
      <c r="J196"/>
      <c r="K196"/>
    </row>
    <row r="197" spans="1:11" x14ac:dyDescent="0.2">
      <c r="A197"/>
      <c r="B197"/>
      <c r="C197"/>
      <c r="D197"/>
      <c r="E197"/>
      <c r="F197"/>
      <c r="G197"/>
      <c r="H197"/>
      <c r="I197"/>
      <c r="J197"/>
      <c r="K197"/>
    </row>
    <row r="198" spans="1:11" x14ac:dyDescent="0.2">
      <c r="A198"/>
      <c r="B198"/>
      <c r="C198"/>
      <c r="D198"/>
      <c r="E198"/>
      <c r="F198"/>
      <c r="G198"/>
      <c r="H198"/>
      <c r="I198"/>
      <c r="J198"/>
      <c r="K198"/>
    </row>
    <row r="199" spans="1:11" x14ac:dyDescent="0.2">
      <c r="A199"/>
      <c r="B199"/>
      <c r="C199"/>
      <c r="D199"/>
      <c r="E199"/>
      <c r="F199"/>
      <c r="G199"/>
      <c r="H199"/>
      <c r="I199"/>
      <c r="J199"/>
      <c r="K199"/>
    </row>
    <row r="200" spans="1:11" x14ac:dyDescent="0.2">
      <c r="A200"/>
      <c r="B200"/>
      <c r="C200"/>
      <c r="D200"/>
      <c r="E200"/>
      <c r="F200"/>
      <c r="G200"/>
      <c r="H200"/>
      <c r="I200"/>
      <c r="J200"/>
      <c r="K200"/>
    </row>
    <row r="201" spans="1:11" x14ac:dyDescent="0.2">
      <c r="A201"/>
      <c r="B201"/>
      <c r="C201"/>
      <c r="D201"/>
      <c r="E201"/>
      <c r="F201"/>
      <c r="G201"/>
      <c r="H201"/>
      <c r="I201"/>
      <c r="J201"/>
      <c r="K201"/>
    </row>
    <row r="202" spans="1:11" x14ac:dyDescent="0.2">
      <c r="A202"/>
      <c r="B202"/>
      <c r="C202"/>
      <c r="D202"/>
      <c r="E202"/>
      <c r="F202"/>
      <c r="G202"/>
      <c r="H202"/>
      <c r="I202"/>
      <c r="J202"/>
      <c r="K202"/>
    </row>
    <row r="203" spans="1:11" x14ac:dyDescent="0.2">
      <c r="A203"/>
      <c r="B203"/>
      <c r="C203"/>
      <c r="D203"/>
      <c r="E203"/>
      <c r="F203"/>
      <c r="G203"/>
      <c r="H203"/>
      <c r="I203"/>
      <c r="J203"/>
      <c r="K203"/>
    </row>
    <row r="204" spans="1:11" x14ac:dyDescent="0.2">
      <c r="A204"/>
      <c r="B204"/>
      <c r="C204"/>
      <c r="D204"/>
      <c r="E204"/>
      <c r="F204"/>
      <c r="G204"/>
      <c r="H204"/>
      <c r="I204"/>
      <c r="J204"/>
      <c r="K204"/>
    </row>
    <row r="205" spans="1:11" x14ac:dyDescent="0.2">
      <c r="A205"/>
      <c r="B205"/>
      <c r="C205"/>
      <c r="D205"/>
      <c r="E205"/>
      <c r="F205"/>
      <c r="G205"/>
      <c r="H205"/>
      <c r="I205"/>
      <c r="J205"/>
      <c r="K205"/>
    </row>
    <row r="206" spans="1:11" x14ac:dyDescent="0.2">
      <c r="A206"/>
      <c r="B206"/>
      <c r="C206"/>
      <c r="D206"/>
      <c r="E206"/>
      <c r="F206"/>
      <c r="G206"/>
      <c r="H206"/>
      <c r="I206"/>
      <c r="J206"/>
      <c r="K206"/>
    </row>
    <row r="207" spans="1:11" x14ac:dyDescent="0.2">
      <c r="A207"/>
      <c r="B207"/>
      <c r="C207"/>
      <c r="D207"/>
      <c r="E207"/>
      <c r="F207"/>
      <c r="G207"/>
      <c r="H207"/>
      <c r="I207"/>
      <c r="J207"/>
      <c r="K207"/>
    </row>
    <row r="208" spans="1:11" x14ac:dyDescent="0.2">
      <c r="A208"/>
      <c r="B208"/>
      <c r="C208"/>
      <c r="D208"/>
      <c r="E208"/>
      <c r="F208"/>
      <c r="G208"/>
      <c r="H208"/>
      <c r="I208"/>
      <c r="J208"/>
      <c r="K208"/>
    </row>
    <row r="209" spans="1:11" x14ac:dyDescent="0.2">
      <c r="A209"/>
      <c r="B209"/>
      <c r="C209"/>
      <c r="D209"/>
      <c r="E209"/>
      <c r="F209"/>
      <c r="G209"/>
      <c r="H209"/>
      <c r="I209"/>
      <c r="J209"/>
      <c r="K209"/>
    </row>
    <row r="210" spans="1:11" x14ac:dyDescent="0.2">
      <c r="A210"/>
      <c r="B210"/>
      <c r="C210"/>
      <c r="D210"/>
      <c r="E210"/>
      <c r="F210"/>
      <c r="G210"/>
      <c r="H210"/>
      <c r="I210"/>
      <c r="J210"/>
      <c r="K210"/>
    </row>
    <row r="211" spans="1:11" x14ac:dyDescent="0.2">
      <c r="A211"/>
      <c r="B211"/>
      <c r="C211"/>
      <c r="D211"/>
      <c r="E211"/>
      <c r="F211"/>
      <c r="G211"/>
      <c r="H211"/>
      <c r="I211"/>
      <c r="J211"/>
      <c r="K211"/>
    </row>
    <row r="212" spans="1:11" x14ac:dyDescent="0.2">
      <c r="A212"/>
      <c r="B212"/>
      <c r="C212"/>
      <c r="D212"/>
      <c r="E212"/>
      <c r="F212"/>
      <c r="G212"/>
      <c r="H212"/>
      <c r="I212"/>
      <c r="J212"/>
      <c r="K212"/>
    </row>
    <row r="213" spans="1:11" x14ac:dyDescent="0.2">
      <c r="A213"/>
      <c r="B213"/>
      <c r="C213"/>
      <c r="D213"/>
      <c r="E213"/>
      <c r="F213"/>
      <c r="G213"/>
      <c r="H213"/>
      <c r="I213"/>
      <c r="J213"/>
      <c r="K213"/>
    </row>
    <row r="214" spans="1:11" x14ac:dyDescent="0.2">
      <c r="A214"/>
      <c r="B214"/>
      <c r="C214"/>
      <c r="D214"/>
      <c r="E214"/>
      <c r="F214"/>
      <c r="G214"/>
      <c r="H214"/>
      <c r="I214"/>
      <c r="J214"/>
      <c r="K214"/>
    </row>
    <row r="215" spans="1:11" x14ac:dyDescent="0.2">
      <c r="A215"/>
      <c r="B215"/>
      <c r="C215"/>
      <c r="D215"/>
      <c r="E215"/>
      <c r="F215"/>
      <c r="G215"/>
      <c r="H215"/>
      <c r="I215"/>
      <c r="J215"/>
      <c r="K215"/>
    </row>
    <row r="216" spans="1:11" x14ac:dyDescent="0.2">
      <c r="A216"/>
      <c r="B216"/>
      <c r="C216"/>
      <c r="D216"/>
      <c r="E216"/>
      <c r="F216"/>
      <c r="G216"/>
      <c r="H216"/>
      <c r="I216"/>
      <c r="J216"/>
      <c r="K216"/>
    </row>
    <row r="217" spans="1:11" x14ac:dyDescent="0.2">
      <c r="A217"/>
      <c r="B217"/>
      <c r="C217"/>
      <c r="D217"/>
      <c r="E217"/>
      <c r="F217"/>
      <c r="G217"/>
      <c r="H217"/>
      <c r="I217"/>
      <c r="J217"/>
      <c r="K217"/>
    </row>
    <row r="218" spans="1:11" x14ac:dyDescent="0.2">
      <c r="A218"/>
      <c r="B218"/>
      <c r="C218"/>
      <c r="D218"/>
      <c r="E218"/>
      <c r="F218"/>
      <c r="G218"/>
      <c r="H218"/>
      <c r="I218"/>
      <c r="J218"/>
      <c r="K218"/>
    </row>
    <row r="219" spans="1:11" x14ac:dyDescent="0.2">
      <c r="A219"/>
      <c r="B219"/>
      <c r="C219"/>
      <c r="D219"/>
      <c r="E219"/>
      <c r="F219"/>
      <c r="G219"/>
      <c r="H219"/>
      <c r="I219"/>
      <c r="J219"/>
      <c r="K219"/>
    </row>
    <row r="220" spans="1:11" x14ac:dyDescent="0.2">
      <c r="A220"/>
      <c r="B220"/>
      <c r="C220"/>
      <c r="D220"/>
      <c r="E220"/>
      <c r="F220"/>
      <c r="G220"/>
      <c r="H220"/>
      <c r="I220"/>
      <c r="J220"/>
      <c r="K220"/>
    </row>
    <row r="221" spans="1:11" x14ac:dyDescent="0.2">
      <c r="A221"/>
      <c r="B221"/>
      <c r="C221"/>
      <c r="D221"/>
      <c r="E221"/>
      <c r="F221"/>
      <c r="G221"/>
      <c r="H221"/>
      <c r="I221"/>
      <c r="J221"/>
      <c r="K221"/>
    </row>
    <row r="222" spans="1:11" x14ac:dyDescent="0.2">
      <c r="A222"/>
      <c r="B222"/>
      <c r="C222"/>
      <c r="D222"/>
      <c r="E222"/>
      <c r="F222"/>
      <c r="G222"/>
      <c r="H222"/>
      <c r="I222"/>
      <c r="J222"/>
      <c r="K222"/>
    </row>
    <row r="223" spans="1:11" x14ac:dyDescent="0.2">
      <c r="A223"/>
      <c r="B223"/>
      <c r="C223"/>
      <c r="D223"/>
      <c r="E223"/>
      <c r="F223"/>
      <c r="G223"/>
      <c r="H223"/>
      <c r="I223"/>
      <c r="J223"/>
      <c r="K223"/>
    </row>
    <row r="224" spans="1:11" x14ac:dyDescent="0.2">
      <c r="A224"/>
      <c r="B224"/>
      <c r="C224"/>
      <c r="D224"/>
      <c r="E224"/>
      <c r="F224"/>
      <c r="G224"/>
      <c r="H224"/>
      <c r="I224"/>
      <c r="J224"/>
      <c r="K224"/>
    </row>
    <row r="225" spans="1:11" x14ac:dyDescent="0.2">
      <c r="A225"/>
      <c r="B225"/>
      <c r="C225"/>
      <c r="D225"/>
      <c r="E225"/>
      <c r="F225"/>
      <c r="G225"/>
      <c r="H225"/>
      <c r="I225"/>
      <c r="J225"/>
      <c r="K225"/>
    </row>
    <row r="226" spans="1:11" x14ac:dyDescent="0.2">
      <c r="A226"/>
      <c r="B226"/>
      <c r="C226"/>
      <c r="D226"/>
      <c r="E226"/>
      <c r="F226"/>
      <c r="G226"/>
      <c r="H226"/>
      <c r="I226"/>
      <c r="J226"/>
      <c r="K226"/>
    </row>
    <row r="227" spans="1:11" x14ac:dyDescent="0.2">
      <c r="A227"/>
      <c r="B227"/>
      <c r="C227"/>
      <c r="D227"/>
      <c r="E227"/>
      <c r="F227"/>
      <c r="G227"/>
      <c r="H227"/>
      <c r="I227"/>
      <c r="J227"/>
      <c r="K227"/>
    </row>
    <row r="228" spans="1:11" x14ac:dyDescent="0.2">
      <c r="A228"/>
      <c r="B228"/>
      <c r="C228"/>
      <c r="D228"/>
      <c r="E228"/>
      <c r="F228"/>
      <c r="G228"/>
      <c r="H228"/>
      <c r="I228"/>
      <c r="J228"/>
      <c r="K228"/>
    </row>
    <row r="229" spans="1:11" x14ac:dyDescent="0.2">
      <c r="A229"/>
      <c r="B229"/>
      <c r="C229"/>
      <c r="D229"/>
      <c r="E229"/>
      <c r="F229"/>
      <c r="G229"/>
      <c r="H229"/>
      <c r="I229"/>
      <c r="J229"/>
      <c r="K229"/>
    </row>
    <row r="230" spans="1:11" x14ac:dyDescent="0.2">
      <c r="A230"/>
      <c r="B230"/>
      <c r="C230"/>
      <c r="D230"/>
      <c r="E230"/>
      <c r="F230"/>
      <c r="G230"/>
      <c r="H230"/>
      <c r="I230"/>
      <c r="J230"/>
      <c r="K230"/>
    </row>
    <row r="231" spans="1:11" x14ac:dyDescent="0.2">
      <c r="A231"/>
      <c r="B231"/>
      <c r="C231"/>
      <c r="D231"/>
      <c r="E231"/>
      <c r="F231"/>
      <c r="G231"/>
      <c r="H231"/>
      <c r="I231"/>
      <c r="J231"/>
      <c r="K231"/>
    </row>
    <row r="232" spans="1:11" x14ac:dyDescent="0.2">
      <c r="A232"/>
      <c r="B232"/>
      <c r="C232"/>
      <c r="D232"/>
      <c r="E232"/>
      <c r="F232"/>
      <c r="G232"/>
      <c r="H232"/>
      <c r="I232"/>
      <c r="J232"/>
      <c r="K232"/>
    </row>
    <row r="233" spans="1:11" x14ac:dyDescent="0.2">
      <c r="A233"/>
      <c r="B233"/>
      <c r="C233"/>
      <c r="D233"/>
      <c r="E233"/>
      <c r="F233"/>
      <c r="G233"/>
      <c r="H233"/>
      <c r="I233"/>
      <c r="J233"/>
      <c r="K233"/>
    </row>
    <row r="234" spans="1:11" x14ac:dyDescent="0.2">
      <c r="A234"/>
      <c r="B234"/>
      <c r="C234"/>
      <c r="D234"/>
      <c r="E234"/>
      <c r="F234"/>
      <c r="G234"/>
      <c r="H234"/>
      <c r="I234"/>
      <c r="J234"/>
      <c r="K234"/>
    </row>
    <row r="235" spans="1:11" x14ac:dyDescent="0.2">
      <c r="A235"/>
      <c r="B235"/>
      <c r="C235"/>
      <c r="D235"/>
      <c r="E235"/>
      <c r="F235"/>
      <c r="G235"/>
      <c r="H235"/>
      <c r="I235"/>
      <c r="J235"/>
      <c r="K235"/>
    </row>
    <row r="236" spans="1:11" x14ac:dyDescent="0.2">
      <c r="A236"/>
      <c r="B236"/>
      <c r="C236"/>
      <c r="D236"/>
      <c r="E236"/>
      <c r="F236"/>
      <c r="G236"/>
      <c r="H236"/>
      <c r="I236"/>
      <c r="J236"/>
      <c r="K236"/>
    </row>
    <row r="237" spans="1:11" x14ac:dyDescent="0.2">
      <c r="A237"/>
      <c r="B237"/>
      <c r="C237"/>
      <c r="D237"/>
      <c r="E237"/>
      <c r="F237"/>
      <c r="G237"/>
      <c r="H237"/>
      <c r="I237"/>
      <c r="J237"/>
      <c r="K237"/>
    </row>
    <row r="238" spans="1:11" x14ac:dyDescent="0.2">
      <c r="A238"/>
      <c r="B238"/>
      <c r="C238"/>
      <c r="D238"/>
      <c r="E238"/>
      <c r="F238"/>
      <c r="G238"/>
      <c r="H238"/>
      <c r="I238"/>
      <c r="J238"/>
      <c r="K238"/>
    </row>
    <row r="239" spans="1:11" x14ac:dyDescent="0.2">
      <c r="A239"/>
      <c r="B239"/>
      <c r="C239"/>
      <c r="D239"/>
      <c r="E239"/>
      <c r="F239"/>
      <c r="G239"/>
      <c r="H239"/>
      <c r="I239"/>
      <c r="J239"/>
      <c r="K239"/>
    </row>
    <row r="240" spans="1:11" x14ac:dyDescent="0.2">
      <c r="A240"/>
      <c r="B240"/>
      <c r="C240"/>
      <c r="D240"/>
      <c r="E240"/>
      <c r="F240"/>
      <c r="G240"/>
      <c r="H240"/>
      <c r="I240"/>
      <c r="J240"/>
      <c r="K240"/>
    </row>
    <row r="241" spans="1:11" x14ac:dyDescent="0.2">
      <c r="A241"/>
      <c r="B241"/>
      <c r="C241"/>
      <c r="D241"/>
      <c r="E241"/>
      <c r="F241"/>
      <c r="G241"/>
      <c r="H241"/>
      <c r="I241"/>
      <c r="J241"/>
      <c r="K241"/>
    </row>
    <row r="242" spans="1:11" x14ac:dyDescent="0.2">
      <c r="A242"/>
      <c r="B242"/>
      <c r="C242"/>
      <c r="D242"/>
      <c r="E242"/>
      <c r="F242"/>
      <c r="G242"/>
      <c r="H242"/>
      <c r="I242"/>
      <c r="J242"/>
      <c r="K242"/>
    </row>
    <row r="243" spans="1:11" x14ac:dyDescent="0.2">
      <c r="A243"/>
      <c r="B243"/>
      <c r="C243"/>
      <c r="D243"/>
      <c r="E243"/>
      <c r="F243"/>
      <c r="G243"/>
      <c r="H243"/>
      <c r="I243"/>
      <c r="J243"/>
      <c r="K243"/>
    </row>
    <row r="244" spans="1:11" x14ac:dyDescent="0.2">
      <c r="A244"/>
      <c r="B244"/>
      <c r="C244"/>
      <c r="D244"/>
      <c r="E244"/>
      <c r="F244"/>
      <c r="G244"/>
      <c r="H244"/>
      <c r="I244"/>
      <c r="J244"/>
      <c r="K244"/>
    </row>
    <row r="245" spans="1:11" x14ac:dyDescent="0.2">
      <c r="A245"/>
      <c r="B245"/>
      <c r="C245"/>
      <c r="D245"/>
      <c r="E245"/>
      <c r="F245"/>
      <c r="G245"/>
      <c r="H245"/>
      <c r="I245"/>
      <c r="J245"/>
      <c r="K245"/>
    </row>
    <row r="246" spans="1:11" x14ac:dyDescent="0.2">
      <c r="A246"/>
      <c r="B246"/>
      <c r="C246"/>
      <c r="D246"/>
      <c r="E246"/>
      <c r="F246"/>
      <c r="G246"/>
      <c r="H246"/>
      <c r="I246"/>
      <c r="J246"/>
      <c r="K246"/>
    </row>
    <row r="247" spans="1:11" x14ac:dyDescent="0.2">
      <c r="A247"/>
      <c r="B247"/>
      <c r="C247"/>
      <c r="D247"/>
      <c r="E247"/>
      <c r="F247"/>
      <c r="G247"/>
      <c r="H247"/>
      <c r="I247"/>
      <c r="J247"/>
      <c r="K247"/>
    </row>
    <row r="248" spans="1:11" x14ac:dyDescent="0.2">
      <c r="A248"/>
      <c r="B248"/>
      <c r="C248"/>
      <c r="D248"/>
      <c r="E248"/>
      <c r="F248"/>
      <c r="G248"/>
      <c r="H248"/>
      <c r="I248"/>
      <c r="J248"/>
      <c r="K248"/>
    </row>
    <row r="249" spans="1:11" x14ac:dyDescent="0.2">
      <c r="A249"/>
      <c r="B249"/>
      <c r="C249"/>
      <c r="D249"/>
      <c r="E249"/>
      <c r="F249"/>
      <c r="G249"/>
      <c r="H249"/>
      <c r="I249"/>
      <c r="J249"/>
      <c r="K249"/>
    </row>
    <row r="250" spans="1:11" x14ac:dyDescent="0.2">
      <c r="A250"/>
      <c r="B250"/>
      <c r="C250"/>
      <c r="D250"/>
      <c r="E250"/>
      <c r="F250"/>
      <c r="G250"/>
      <c r="H250"/>
      <c r="I250"/>
      <c r="J250"/>
      <c r="K250"/>
    </row>
    <row r="251" spans="1:11" x14ac:dyDescent="0.2">
      <c r="A251"/>
      <c r="B251"/>
      <c r="C251"/>
      <c r="D251"/>
      <c r="E251"/>
      <c r="F251"/>
      <c r="G251"/>
      <c r="H251"/>
      <c r="I251"/>
      <c r="J251"/>
      <c r="K251"/>
    </row>
    <row r="252" spans="1:11" x14ac:dyDescent="0.2">
      <c r="A252"/>
      <c r="B252"/>
      <c r="C252"/>
      <c r="D252"/>
      <c r="E252"/>
      <c r="F252"/>
      <c r="G252"/>
      <c r="H252"/>
      <c r="I252"/>
      <c r="J252"/>
      <c r="K252"/>
    </row>
    <row r="253" spans="1:11" x14ac:dyDescent="0.2">
      <c r="A253"/>
      <c r="B253"/>
      <c r="C253"/>
      <c r="D253"/>
      <c r="E253"/>
      <c r="F253"/>
      <c r="G253"/>
      <c r="H253"/>
      <c r="I253"/>
      <c r="J253"/>
      <c r="K253"/>
    </row>
    <row r="254" spans="1:11" x14ac:dyDescent="0.2">
      <c r="A254"/>
      <c r="B254"/>
      <c r="C254"/>
      <c r="D254"/>
      <c r="E254"/>
      <c r="F254"/>
      <c r="G254"/>
      <c r="H254"/>
      <c r="I254"/>
      <c r="J254"/>
      <c r="K254"/>
    </row>
    <row r="255" spans="1:11" x14ac:dyDescent="0.2">
      <c r="A255"/>
      <c r="B255"/>
      <c r="C255"/>
      <c r="D255"/>
      <c r="E255"/>
      <c r="F255"/>
      <c r="G255"/>
      <c r="H255"/>
      <c r="I255"/>
      <c r="J255"/>
      <c r="K255"/>
    </row>
    <row r="256" spans="1:11" x14ac:dyDescent="0.2">
      <c r="A256"/>
      <c r="B256"/>
      <c r="C256"/>
      <c r="D256"/>
      <c r="E256"/>
      <c r="F256"/>
      <c r="G256"/>
      <c r="H256"/>
      <c r="I256"/>
      <c r="J256"/>
      <c r="K256"/>
    </row>
    <row r="257" spans="1:11" x14ac:dyDescent="0.2">
      <c r="A257"/>
      <c r="B257"/>
      <c r="C257"/>
      <c r="D257"/>
      <c r="E257"/>
      <c r="F257"/>
      <c r="G257"/>
      <c r="H257"/>
      <c r="I257"/>
      <c r="J257"/>
      <c r="K257"/>
    </row>
    <row r="258" spans="1:11" x14ac:dyDescent="0.2">
      <c r="A258"/>
      <c r="B258"/>
      <c r="C258"/>
      <c r="D258"/>
      <c r="E258"/>
      <c r="F258"/>
      <c r="G258"/>
      <c r="H258"/>
      <c r="I258"/>
      <c r="J258"/>
      <c r="K258"/>
    </row>
    <row r="259" spans="1:11" x14ac:dyDescent="0.2">
      <c r="A259"/>
      <c r="B259"/>
      <c r="C259"/>
      <c r="D259"/>
      <c r="E259"/>
      <c r="F259"/>
      <c r="G259"/>
      <c r="H259"/>
      <c r="I259"/>
      <c r="J259"/>
      <c r="K259"/>
    </row>
    <row r="260" spans="1:11" x14ac:dyDescent="0.2">
      <c r="A260"/>
      <c r="B260"/>
      <c r="C260"/>
      <c r="D260"/>
      <c r="E260"/>
      <c r="F260"/>
      <c r="G260"/>
      <c r="H260"/>
      <c r="I260"/>
      <c r="J260"/>
      <c r="K260"/>
    </row>
    <row r="261" spans="1:11" x14ac:dyDescent="0.2">
      <c r="A261"/>
      <c r="B261"/>
      <c r="C261"/>
      <c r="D261"/>
      <c r="E261"/>
      <c r="F261"/>
      <c r="G261"/>
      <c r="H261"/>
      <c r="I261"/>
      <c r="J261"/>
      <c r="K261"/>
    </row>
    <row r="262" spans="1:11" x14ac:dyDescent="0.2">
      <c r="A262"/>
      <c r="B262"/>
      <c r="C262"/>
      <c r="D262"/>
      <c r="E262"/>
      <c r="F262"/>
      <c r="G262"/>
      <c r="H262"/>
      <c r="I262"/>
      <c r="J262"/>
      <c r="K262"/>
    </row>
    <row r="263" spans="1:11" x14ac:dyDescent="0.2">
      <c r="A263"/>
      <c r="B263"/>
      <c r="C263"/>
      <c r="D263"/>
      <c r="E263"/>
      <c r="F263"/>
      <c r="G263"/>
      <c r="H263"/>
      <c r="I263"/>
      <c r="J263"/>
      <c r="K263"/>
    </row>
    <row r="264" spans="1:11" x14ac:dyDescent="0.2">
      <c r="A264"/>
      <c r="B264"/>
      <c r="C264"/>
      <c r="D264"/>
      <c r="E264"/>
      <c r="F264"/>
      <c r="G264"/>
      <c r="H264"/>
      <c r="I264"/>
      <c r="J264"/>
      <c r="K264"/>
    </row>
    <row r="265" spans="1:11" x14ac:dyDescent="0.2">
      <c r="A265"/>
      <c r="B265"/>
      <c r="C265"/>
      <c r="D265"/>
      <c r="E265"/>
      <c r="F265"/>
      <c r="G265"/>
      <c r="H265"/>
      <c r="I265"/>
      <c r="J265"/>
      <c r="K265"/>
    </row>
    <row r="266" spans="1:11" x14ac:dyDescent="0.2">
      <c r="A266"/>
      <c r="B266"/>
      <c r="C266"/>
      <c r="D266"/>
      <c r="E266"/>
      <c r="F266"/>
      <c r="G266"/>
      <c r="H266"/>
      <c r="I266"/>
      <c r="J266"/>
      <c r="K266"/>
    </row>
    <row r="267" spans="1:11" x14ac:dyDescent="0.2">
      <c r="A267"/>
      <c r="B267"/>
      <c r="C267"/>
      <c r="D267"/>
      <c r="E267"/>
      <c r="F267"/>
      <c r="G267"/>
      <c r="H267"/>
      <c r="I267"/>
      <c r="J267"/>
      <c r="K267"/>
    </row>
    <row r="268" spans="1:11" x14ac:dyDescent="0.2">
      <c r="A268"/>
      <c r="B268"/>
      <c r="C268"/>
      <c r="D268"/>
      <c r="E268"/>
      <c r="F268"/>
      <c r="G268"/>
      <c r="H268"/>
      <c r="I268"/>
      <c r="J268"/>
      <c r="K268"/>
    </row>
    <row r="269" spans="1:11" x14ac:dyDescent="0.2">
      <c r="A269"/>
      <c r="B269"/>
      <c r="C269"/>
      <c r="D269"/>
      <c r="E269"/>
      <c r="F269"/>
      <c r="G269"/>
      <c r="H269"/>
      <c r="I269"/>
      <c r="J269"/>
      <c r="K269"/>
    </row>
    <row r="270" spans="1:11" x14ac:dyDescent="0.2">
      <c r="A270"/>
      <c r="B270"/>
      <c r="C270"/>
      <c r="D270"/>
      <c r="E270"/>
      <c r="F270"/>
      <c r="G270"/>
      <c r="H270"/>
      <c r="I270"/>
      <c r="J270"/>
      <c r="K270"/>
    </row>
    <row r="271" spans="1:11" x14ac:dyDescent="0.2">
      <c r="A271"/>
      <c r="B271"/>
      <c r="C271"/>
      <c r="D271"/>
      <c r="E271"/>
      <c r="F271"/>
      <c r="G271"/>
      <c r="H271"/>
      <c r="I271"/>
      <c r="J271"/>
      <c r="K271"/>
    </row>
    <row r="272" spans="1:11" x14ac:dyDescent="0.2">
      <c r="A272"/>
      <c r="B272"/>
      <c r="C272"/>
      <c r="D272"/>
      <c r="E272"/>
      <c r="F272"/>
      <c r="G272"/>
      <c r="H272"/>
      <c r="I272"/>
      <c r="J272"/>
      <c r="K272"/>
    </row>
    <row r="273" spans="1:11" x14ac:dyDescent="0.2">
      <c r="A273"/>
      <c r="B273"/>
      <c r="C273"/>
      <c r="D273"/>
      <c r="E273"/>
      <c r="F273"/>
      <c r="G273"/>
      <c r="H273"/>
      <c r="I273"/>
      <c r="J273"/>
      <c r="K273"/>
    </row>
    <row r="274" spans="1:11" x14ac:dyDescent="0.2">
      <c r="A274"/>
      <c r="B274"/>
      <c r="C274"/>
      <c r="D274"/>
      <c r="E274"/>
      <c r="F274"/>
      <c r="G274"/>
      <c r="H274"/>
      <c r="I274"/>
      <c r="J274"/>
      <c r="K274"/>
    </row>
    <row r="275" spans="1:11" x14ac:dyDescent="0.2">
      <c r="A275"/>
      <c r="B275"/>
      <c r="C275"/>
      <c r="D275"/>
      <c r="E275"/>
      <c r="F275"/>
      <c r="G275"/>
      <c r="H275"/>
      <c r="I275"/>
      <c r="J275"/>
      <c r="K275"/>
    </row>
    <row r="276" spans="1:11" x14ac:dyDescent="0.2">
      <c r="A276"/>
      <c r="B276"/>
      <c r="C276"/>
      <c r="D276"/>
      <c r="E276"/>
      <c r="F276"/>
      <c r="G276"/>
      <c r="H276"/>
      <c r="I276"/>
      <c r="J276"/>
      <c r="K276"/>
    </row>
    <row r="277" spans="1:11" x14ac:dyDescent="0.2">
      <c r="A277"/>
      <c r="B277"/>
      <c r="C277"/>
      <c r="D277"/>
      <c r="E277"/>
      <c r="F277"/>
      <c r="G277"/>
      <c r="H277"/>
      <c r="I277"/>
      <c r="J277"/>
      <c r="K277"/>
    </row>
    <row r="278" spans="1:11" x14ac:dyDescent="0.2">
      <c r="A278"/>
      <c r="B278"/>
      <c r="C278"/>
      <c r="D278"/>
      <c r="E278"/>
      <c r="F278"/>
      <c r="G278"/>
      <c r="H278"/>
      <c r="I278"/>
      <c r="J278"/>
      <c r="K278"/>
    </row>
    <row r="279" spans="1:11" x14ac:dyDescent="0.2">
      <c r="A279"/>
      <c r="B279"/>
      <c r="C279"/>
      <c r="D279"/>
      <c r="E279"/>
      <c r="F279"/>
      <c r="G279"/>
      <c r="H279"/>
      <c r="I279"/>
      <c r="J279"/>
      <c r="K279"/>
    </row>
    <row r="280" spans="1:11" x14ac:dyDescent="0.2">
      <c r="A280"/>
      <c r="B280"/>
      <c r="C280"/>
      <c r="D280"/>
      <c r="E280"/>
      <c r="F280"/>
      <c r="G280"/>
      <c r="H280"/>
      <c r="I280"/>
      <c r="J280"/>
      <c r="K280"/>
    </row>
    <row r="281" spans="1:11" x14ac:dyDescent="0.2">
      <c r="A281"/>
      <c r="B281"/>
      <c r="C281"/>
      <c r="D281"/>
      <c r="E281"/>
      <c r="F281"/>
      <c r="G281"/>
      <c r="H281"/>
      <c r="I281"/>
      <c r="J281"/>
      <c r="K281"/>
    </row>
    <row r="282" spans="1:11" x14ac:dyDescent="0.2">
      <c r="A282"/>
      <c r="B282"/>
      <c r="C282"/>
      <c r="D282"/>
      <c r="E282"/>
      <c r="F282"/>
      <c r="G282"/>
      <c r="H282"/>
      <c r="I282"/>
      <c r="J282"/>
      <c r="K282"/>
    </row>
    <row r="283" spans="1:11" x14ac:dyDescent="0.2">
      <c r="A283"/>
      <c r="B283"/>
      <c r="C283"/>
      <c r="D283"/>
      <c r="E283"/>
      <c r="F283"/>
      <c r="G283"/>
      <c r="H283"/>
      <c r="I283"/>
      <c r="J283"/>
      <c r="K283"/>
    </row>
    <row r="284" spans="1:11" x14ac:dyDescent="0.2">
      <c r="A284"/>
      <c r="B284"/>
      <c r="C284"/>
      <c r="D284"/>
      <c r="E284"/>
      <c r="F284"/>
      <c r="G284"/>
      <c r="H284"/>
      <c r="I284"/>
      <c r="J284"/>
      <c r="K284"/>
    </row>
    <row r="285" spans="1:11" x14ac:dyDescent="0.2">
      <c r="A285"/>
      <c r="B285"/>
      <c r="C285"/>
      <c r="D285"/>
      <c r="E285"/>
      <c r="F285"/>
      <c r="G285"/>
      <c r="H285"/>
      <c r="I285"/>
      <c r="J285"/>
      <c r="K285"/>
    </row>
    <row r="286" spans="1:11" x14ac:dyDescent="0.2">
      <c r="A286"/>
      <c r="B286"/>
      <c r="C286"/>
      <c r="D286"/>
      <c r="E286"/>
      <c r="F286"/>
      <c r="G286"/>
      <c r="H286"/>
      <c r="I286"/>
      <c r="J286"/>
      <c r="K286"/>
    </row>
    <row r="287" spans="1:11" x14ac:dyDescent="0.2">
      <c r="A287"/>
      <c r="B287"/>
      <c r="C287"/>
      <c r="D287"/>
      <c r="E287"/>
      <c r="F287"/>
      <c r="G287"/>
      <c r="H287"/>
      <c r="I287"/>
      <c r="J287"/>
      <c r="K287"/>
    </row>
    <row r="288" spans="1:11" x14ac:dyDescent="0.2">
      <c r="A288"/>
      <c r="B288"/>
      <c r="C288"/>
      <c r="D288"/>
      <c r="E288"/>
      <c r="F288"/>
      <c r="G288"/>
      <c r="H288"/>
      <c r="I288"/>
      <c r="J288"/>
      <c r="K288"/>
    </row>
    <row r="289" spans="1:11" x14ac:dyDescent="0.2">
      <c r="A289"/>
      <c r="B289"/>
      <c r="C289"/>
      <c r="D289"/>
      <c r="E289"/>
      <c r="F289"/>
      <c r="G289"/>
      <c r="H289"/>
      <c r="I289"/>
      <c r="J289"/>
      <c r="K289"/>
    </row>
    <row r="290" spans="1:11" x14ac:dyDescent="0.2">
      <c r="A290"/>
      <c r="B290"/>
      <c r="C290"/>
      <c r="D290"/>
      <c r="E290"/>
      <c r="F290"/>
      <c r="G290"/>
      <c r="H290"/>
      <c r="I290"/>
      <c r="J290"/>
      <c r="K290"/>
    </row>
    <row r="291" spans="1:11" x14ac:dyDescent="0.2">
      <c r="A291"/>
      <c r="B291"/>
      <c r="C291"/>
      <c r="D291"/>
      <c r="E291"/>
      <c r="F291"/>
      <c r="G291"/>
      <c r="H291"/>
      <c r="I291"/>
      <c r="J291"/>
      <c r="K291"/>
    </row>
    <row r="292" spans="1:11" x14ac:dyDescent="0.2">
      <c r="A292"/>
      <c r="B292"/>
      <c r="C292"/>
      <c r="D292"/>
      <c r="E292"/>
      <c r="F292"/>
      <c r="G292"/>
      <c r="H292"/>
      <c r="I292"/>
      <c r="J292"/>
      <c r="K292"/>
    </row>
    <row r="293" spans="1:11" x14ac:dyDescent="0.2">
      <c r="A293"/>
      <c r="B293"/>
      <c r="C293"/>
      <c r="D293"/>
      <c r="E293"/>
      <c r="F293"/>
      <c r="G293"/>
      <c r="H293"/>
      <c r="I293"/>
      <c r="J293"/>
      <c r="K293"/>
    </row>
    <row r="294" spans="1:11" x14ac:dyDescent="0.2">
      <c r="A294"/>
      <c r="B294"/>
      <c r="C294"/>
      <c r="D294"/>
      <c r="E294"/>
      <c r="F294"/>
      <c r="G294"/>
      <c r="H294"/>
      <c r="I294"/>
      <c r="J294"/>
      <c r="K294"/>
    </row>
    <row r="295" spans="1:11" x14ac:dyDescent="0.2">
      <c r="A295"/>
      <c r="B295"/>
      <c r="C295"/>
      <c r="D295"/>
      <c r="E295"/>
      <c r="F295"/>
      <c r="G295"/>
      <c r="H295"/>
      <c r="I295"/>
      <c r="J295"/>
      <c r="K295"/>
    </row>
    <row r="296" spans="1:11" x14ac:dyDescent="0.2">
      <c r="A296"/>
      <c r="B296"/>
      <c r="C296"/>
      <c r="D296"/>
      <c r="E296"/>
      <c r="F296"/>
      <c r="G296"/>
      <c r="H296"/>
      <c r="I296"/>
      <c r="J296"/>
      <c r="K296"/>
    </row>
    <row r="297" spans="1:11" x14ac:dyDescent="0.2">
      <c r="A297"/>
      <c r="B297"/>
      <c r="C297"/>
      <c r="D297"/>
      <c r="E297"/>
      <c r="F297"/>
      <c r="G297"/>
      <c r="H297"/>
      <c r="I297"/>
      <c r="J297"/>
      <c r="K297"/>
    </row>
    <row r="298" spans="1:11" x14ac:dyDescent="0.2">
      <c r="A298"/>
      <c r="B298"/>
      <c r="C298"/>
      <c r="D298"/>
      <c r="E298"/>
      <c r="F298"/>
      <c r="G298"/>
      <c r="H298"/>
      <c r="I298"/>
      <c r="J298"/>
      <c r="K298"/>
    </row>
    <row r="299" spans="1:11" x14ac:dyDescent="0.2">
      <c r="A299"/>
      <c r="B299"/>
      <c r="C299"/>
      <c r="D299"/>
      <c r="E299"/>
      <c r="F299"/>
      <c r="G299"/>
      <c r="H299"/>
      <c r="I299"/>
      <c r="J299"/>
      <c r="K299"/>
    </row>
    <row r="300" spans="1:11" x14ac:dyDescent="0.2">
      <c r="A300"/>
      <c r="B300"/>
      <c r="C300"/>
      <c r="D300"/>
      <c r="E300"/>
      <c r="F300"/>
      <c r="G300"/>
      <c r="H300"/>
      <c r="I300"/>
      <c r="J300"/>
      <c r="K300"/>
    </row>
    <row r="301" spans="1:11" x14ac:dyDescent="0.2">
      <c r="A301"/>
      <c r="B301"/>
      <c r="C301"/>
      <c r="D301"/>
      <c r="E301"/>
      <c r="F301"/>
      <c r="G301"/>
      <c r="H301"/>
      <c r="I301"/>
      <c r="J301"/>
      <c r="K301"/>
    </row>
    <row r="302" spans="1:11" x14ac:dyDescent="0.2">
      <c r="A302"/>
      <c r="B302"/>
      <c r="C302"/>
      <c r="D302"/>
      <c r="E302"/>
      <c r="F302"/>
      <c r="G302"/>
      <c r="H302"/>
      <c r="I302"/>
      <c r="J302"/>
      <c r="K302"/>
    </row>
    <row r="303" spans="1:11" x14ac:dyDescent="0.2">
      <c r="A303"/>
      <c r="B303"/>
      <c r="C303"/>
      <c r="D303"/>
      <c r="E303"/>
      <c r="F303"/>
      <c r="G303"/>
      <c r="H303"/>
      <c r="I303"/>
      <c r="J303"/>
      <c r="K303"/>
    </row>
    <row r="304" spans="1:11" x14ac:dyDescent="0.2">
      <c r="A304"/>
      <c r="B304"/>
      <c r="C304"/>
      <c r="D304"/>
      <c r="E304"/>
      <c r="F304"/>
      <c r="G304"/>
      <c r="H304"/>
      <c r="I304"/>
      <c r="J304"/>
      <c r="K304"/>
    </row>
    <row r="305" spans="1:11" x14ac:dyDescent="0.2">
      <c r="A305"/>
      <c r="B305"/>
      <c r="C305"/>
      <c r="D305"/>
      <c r="E305"/>
      <c r="F305"/>
      <c r="G305"/>
      <c r="H305"/>
      <c r="I305"/>
      <c r="J305"/>
      <c r="K305"/>
    </row>
    <row r="306" spans="1:11" x14ac:dyDescent="0.2">
      <c r="A306"/>
      <c r="B306"/>
      <c r="C306"/>
      <c r="D306"/>
      <c r="E306"/>
      <c r="F306"/>
      <c r="G306"/>
      <c r="H306"/>
      <c r="I306"/>
      <c r="J306"/>
      <c r="K306"/>
    </row>
    <row r="307" spans="1:11" x14ac:dyDescent="0.2">
      <c r="A307"/>
      <c r="B307"/>
      <c r="C307"/>
      <c r="D307"/>
      <c r="E307"/>
      <c r="F307"/>
      <c r="G307"/>
      <c r="H307"/>
      <c r="I307"/>
      <c r="J307"/>
      <c r="K307"/>
    </row>
    <row r="308" spans="1:11" x14ac:dyDescent="0.2">
      <c r="A308"/>
      <c r="B308"/>
      <c r="C308"/>
      <c r="D308"/>
      <c r="E308"/>
      <c r="F308"/>
      <c r="G308"/>
      <c r="H308"/>
      <c r="I308"/>
      <c r="J308"/>
      <c r="K308"/>
    </row>
    <row r="309" spans="1:11" x14ac:dyDescent="0.2">
      <c r="A309"/>
      <c r="B309"/>
      <c r="C309"/>
      <c r="D309"/>
      <c r="E309"/>
      <c r="F309"/>
      <c r="G309"/>
      <c r="H309"/>
      <c r="I309"/>
      <c r="J309"/>
      <c r="K309"/>
    </row>
    <row r="310" spans="1:11" x14ac:dyDescent="0.2">
      <c r="A310"/>
      <c r="B310"/>
      <c r="C310"/>
      <c r="D310"/>
      <c r="E310"/>
      <c r="F310"/>
      <c r="G310"/>
      <c r="H310"/>
      <c r="I310"/>
      <c r="J310"/>
      <c r="K310"/>
    </row>
    <row r="311" spans="1:11" x14ac:dyDescent="0.2">
      <c r="A311"/>
      <c r="B311"/>
      <c r="C311"/>
      <c r="D311"/>
      <c r="E311"/>
      <c r="F311"/>
      <c r="G311"/>
      <c r="H311"/>
      <c r="I311"/>
      <c r="J311"/>
      <c r="K311"/>
    </row>
    <row r="312" spans="1:11" x14ac:dyDescent="0.2">
      <c r="A312"/>
      <c r="B312"/>
      <c r="C312"/>
      <c r="D312"/>
      <c r="E312"/>
      <c r="F312"/>
      <c r="G312"/>
      <c r="H312"/>
      <c r="I312"/>
      <c r="J312"/>
      <c r="K312"/>
    </row>
    <row r="313" spans="1:11" x14ac:dyDescent="0.2">
      <c r="A313"/>
      <c r="B313"/>
      <c r="C313"/>
      <c r="D313"/>
      <c r="E313"/>
      <c r="F313"/>
      <c r="G313"/>
      <c r="H313"/>
      <c r="I313"/>
      <c r="J313"/>
      <c r="K313"/>
    </row>
    <row r="314" spans="1:11" x14ac:dyDescent="0.2">
      <c r="A314"/>
      <c r="B314"/>
      <c r="C314"/>
      <c r="D314"/>
      <c r="E314"/>
      <c r="F314"/>
      <c r="G314"/>
      <c r="H314"/>
      <c r="I314"/>
      <c r="J314"/>
      <c r="K314"/>
    </row>
    <row r="315" spans="1:11" x14ac:dyDescent="0.2">
      <c r="A315"/>
      <c r="B315"/>
      <c r="C315"/>
      <c r="D315"/>
      <c r="E315"/>
      <c r="F315"/>
      <c r="G315"/>
      <c r="H315"/>
      <c r="I315"/>
      <c r="J315"/>
      <c r="K315"/>
    </row>
  </sheetData>
  <phoneticPr fontId="0" type="noConversion"/>
  <dataValidations count="9">
    <dataValidation type="list" allowBlank="1" showInputMessage="1" showErrorMessage="1" sqref="H48:H49 H60:H61 H54:H55" xr:uid="{9086B76A-91BE-4FBF-B2F0-D91ED180E768}">
      <formula1>"Yes, No"</formula1>
    </dataValidation>
    <dataValidation type="list" allowBlank="1" showInputMessage="1" showErrorMessage="1" sqref="C7:C36" xr:uid="{B8B90DED-262C-4F52-9EA5-26BAA83540C6}">
      <formula1>"A,R,C"</formula1>
    </dataValidation>
    <dataValidation type="list" allowBlank="1" showInputMessage="1" showErrorMessage="1" sqref="A41:A43" xr:uid="{FFD2A989-31EA-4C16-ABDC-0819BC30C568}">
      <formula1>Vehicle_Type</formula1>
    </dataValidation>
    <dataValidation type="list" allowBlank="1" showInputMessage="1" showErrorMessage="1" sqref="A48:A49" xr:uid="{F171A0FC-E38F-4760-91F7-F9691C72692A}">
      <formula1>Air_Type</formula1>
    </dataValidation>
    <dataValidation type="list" allowBlank="1" showInputMessage="1" showErrorMessage="1" prompt="click on arrow for a drop down list" sqref="A54:A55" xr:uid="{AEE4E703-3BF6-4C8F-903D-F9DFA555521F}">
      <formula1>Boat_Type</formula1>
    </dataValidation>
    <dataValidation type="list" allowBlank="1" showInputMessage="1" showErrorMessage="1" prompt="click on arrow for a drop down list" sqref="A60:A61" xr:uid="{67BAEA79-546A-4B92-B39C-1BD00A8174D4}">
      <formula1>Cutter_Type</formula1>
    </dataValidation>
    <dataValidation type="list" allowBlank="1" showInputMessage="1" showErrorMessage="1" prompt="click on arrow for a drop down list" sqref="A66:A68" xr:uid="{782E4244-A058-47A7-8E97-2FC29064D60B}">
      <formula1>Equip_List</formula1>
    </dataValidation>
    <dataValidation type="list" allowBlank="1" showInputMessage="1" showErrorMessage="1" sqref="E7:E36" xr:uid="{A7740B4A-418E-4928-AC1F-14D278EC51D9}">
      <formula1>Paygrade</formula1>
    </dataValidation>
    <dataValidation type="list" errorStyle="warning" allowBlank="1" showInputMessage="1" showErrorMessage="1" errorTitle="Warning" error="This Position is not part of the standard list Select Yes to continue." sqref="F7:F36" xr:uid="{E759269C-46D8-40EC-847E-E7F5EE5C699E}">
      <formula1>Duty_List</formula1>
    </dataValidation>
  </dataValidations>
  <pageMargins left="0.7" right="0.7" top="0.75" bottom="0.75" header="0.3" footer="0.3"/>
  <pageSetup scale="74" fitToHeight="0" orientation="portrait" r:id="rId1"/>
  <headerFooter alignWithMargins="0"/>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1">
    <pageSetUpPr fitToPage="1"/>
  </sheetPr>
  <dimension ref="A1:R316"/>
  <sheetViews>
    <sheetView showGridLines="0" zoomScaleNormal="100" workbookViewId="0"/>
  </sheetViews>
  <sheetFormatPr defaultColWidth="9.140625" defaultRowHeight="12.75" x14ac:dyDescent="0.2"/>
  <cols>
    <col min="1" max="1" width="24.7109375" style="6" customWidth="1"/>
    <col min="2" max="2" width="15.28515625" style="5" bestFit="1" customWidth="1"/>
    <col min="3" max="3" width="8" style="6" customWidth="1"/>
    <col min="4" max="4" width="16.28515625" style="6" customWidth="1"/>
    <col min="5" max="5" width="8.7109375" style="6" bestFit="1" customWidth="1"/>
    <col min="6" max="6" width="12.7109375" style="6" customWidth="1"/>
    <col min="7" max="7" width="12" style="6" customWidth="1"/>
    <col min="8" max="8" width="12.7109375" style="6" customWidth="1"/>
    <col min="9" max="9" width="12.7109375" style="5" customWidth="1"/>
    <col min="10" max="16384" width="9.140625" style="5"/>
  </cols>
  <sheetData>
    <row r="1" spans="1:10" x14ac:dyDescent="0.2">
      <c r="A1" s="72" t="s">
        <v>119</v>
      </c>
      <c r="B1" s="85" t="str">
        <f>'Daily Summary'!J2</f>
        <v>UCGPXXXXXX</v>
      </c>
      <c r="D1" s="5"/>
      <c r="F1" s="12" t="s">
        <v>259</v>
      </c>
      <c r="G1" s="87" t="str">
        <f>'Daily Summary'!A1</f>
        <v>F/V StillaFloat</v>
      </c>
    </row>
    <row r="2" spans="1:10" x14ac:dyDescent="0.2">
      <c r="A2" s="30"/>
      <c r="B2" s="30"/>
      <c r="C2" s="30"/>
      <c r="D2" s="5"/>
      <c r="E2" s="30"/>
      <c r="F2" s="5"/>
      <c r="G2" s="30"/>
      <c r="H2" s="5"/>
    </row>
    <row r="3" spans="1:10" x14ac:dyDescent="0.2">
      <c r="A3" s="30"/>
      <c r="B3" s="30"/>
      <c r="C3" s="30"/>
      <c r="D3" s="5"/>
      <c r="E3" s="30"/>
      <c r="F3" s="5"/>
      <c r="G3" s="30"/>
      <c r="H3" s="5"/>
    </row>
    <row r="4" spans="1:10" ht="13.5" thickBot="1" x14ac:dyDescent="0.25">
      <c r="A4" s="12" t="s">
        <v>188</v>
      </c>
      <c r="B4" s="86">
        <f>'day27'!B4+1</f>
        <v>45227</v>
      </c>
      <c r="C4" s="30"/>
      <c r="D4" s="44"/>
      <c r="E4" s="44"/>
      <c r="F4" s="12" t="s">
        <v>311</v>
      </c>
      <c r="G4" s="70"/>
      <c r="H4" s="70"/>
      <c r="I4" s="74"/>
    </row>
    <row r="5" spans="1:10" ht="13.5" thickBot="1" x14ac:dyDescent="0.25">
      <c r="A5" s="12"/>
      <c r="B5" s="41"/>
      <c r="C5" s="30"/>
      <c r="D5" s="12"/>
      <c r="E5" s="12"/>
      <c r="F5" s="12"/>
      <c r="G5" s="40"/>
      <c r="H5" s="40"/>
      <c r="I5" s="40"/>
    </row>
    <row r="6" spans="1:10" s="190" customFormat="1" ht="11.25" x14ac:dyDescent="0.2">
      <c r="A6" s="185" t="s">
        <v>190</v>
      </c>
      <c r="B6" s="187" t="s">
        <v>236</v>
      </c>
      <c r="C6" s="187" t="s">
        <v>189</v>
      </c>
      <c r="D6" s="187" t="s">
        <v>191</v>
      </c>
      <c r="E6" s="187" t="s">
        <v>235</v>
      </c>
      <c r="F6" s="187" t="s">
        <v>192</v>
      </c>
      <c r="G6" s="187" t="s">
        <v>233</v>
      </c>
      <c r="H6" s="187" t="s">
        <v>234</v>
      </c>
      <c r="I6" s="264" t="s">
        <v>193</v>
      </c>
      <c r="J6" s="206"/>
    </row>
    <row r="7" spans="1:10" s="190" customFormat="1" ht="11.25" x14ac:dyDescent="0.2">
      <c r="A7" s="309" t="s">
        <v>409</v>
      </c>
      <c r="B7" s="310"/>
      <c r="C7" s="310"/>
      <c r="D7" s="208" t="s">
        <v>258</v>
      </c>
      <c r="E7" s="311" t="s">
        <v>30</v>
      </c>
      <c r="F7" s="210"/>
      <c r="G7" s="312">
        <v>0</v>
      </c>
      <c r="H7" s="313">
        <f>INDEX(Personnel[],MATCH(E7,Paygrade,0),2)</f>
        <v>38</v>
      </c>
      <c r="I7" s="314">
        <f>(G7*H7)</f>
        <v>0</v>
      </c>
    </row>
    <row r="8" spans="1:10" s="190" customFormat="1" ht="11.25" x14ac:dyDescent="0.2">
      <c r="A8" s="309" t="s">
        <v>409</v>
      </c>
      <c r="B8" s="207"/>
      <c r="C8" s="310"/>
      <c r="D8" s="208" t="s">
        <v>258</v>
      </c>
      <c r="E8" s="209" t="s">
        <v>32</v>
      </c>
      <c r="F8" s="210"/>
      <c r="G8" s="210">
        <v>0</v>
      </c>
      <c r="H8" s="313">
        <f>INDEX(Personnel[],MATCH(E8,Paygrade,0),2)</f>
        <v>52</v>
      </c>
      <c r="I8" s="212">
        <f t="shared" ref="I8:I36" si="0">(G8*H8)</f>
        <v>0</v>
      </c>
    </row>
    <row r="9" spans="1:10" s="190" customFormat="1" ht="11.25" x14ac:dyDescent="0.2">
      <c r="A9" s="309" t="s">
        <v>409</v>
      </c>
      <c r="B9" s="207"/>
      <c r="C9" s="310"/>
      <c r="D9" s="208" t="s">
        <v>258</v>
      </c>
      <c r="E9" s="209" t="s">
        <v>34</v>
      </c>
      <c r="F9" s="210"/>
      <c r="G9" s="210">
        <v>0</v>
      </c>
      <c r="H9" s="313">
        <f>INDEX(Personnel[],MATCH(E9,Paygrade,0),2)</f>
        <v>58</v>
      </c>
      <c r="I9" s="212">
        <f t="shared" si="0"/>
        <v>0</v>
      </c>
    </row>
    <row r="10" spans="1:10" s="190" customFormat="1" ht="11.25" x14ac:dyDescent="0.2">
      <c r="A10" s="309" t="s">
        <v>409</v>
      </c>
      <c r="B10" s="207"/>
      <c r="C10" s="310"/>
      <c r="D10" s="208" t="s">
        <v>258</v>
      </c>
      <c r="E10" s="209" t="s">
        <v>36</v>
      </c>
      <c r="F10" s="210"/>
      <c r="G10" s="210">
        <v>0</v>
      </c>
      <c r="H10" s="313">
        <f>INDEX(Personnel[],MATCH(E10,Paygrade,0),2)</f>
        <v>72</v>
      </c>
      <c r="I10" s="212">
        <f t="shared" si="0"/>
        <v>0</v>
      </c>
    </row>
    <row r="11" spans="1:10" s="190" customFormat="1" ht="11.25" x14ac:dyDescent="0.2">
      <c r="A11" s="309" t="s">
        <v>409</v>
      </c>
      <c r="B11" s="207"/>
      <c r="C11" s="310"/>
      <c r="D11" s="208" t="s">
        <v>258</v>
      </c>
      <c r="E11" s="209" t="s">
        <v>38</v>
      </c>
      <c r="F11" s="210"/>
      <c r="G11" s="210">
        <v>0</v>
      </c>
      <c r="H11" s="313">
        <f>INDEX(Personnel[],MATCH(E11,Paygrade,0),2)</f>
        <v>87</v>
      </c>
      <c r="I11" s="212">
        <f t="shared" si="0"/>
        <v>0</v>
      </c>
    </row>
    <row r="12" spans="1:10" s="190" customFormat="1" ht="11.25" x14ac:dyDescent="0.2">
      <c r="A12" s="309" t="s">
        <v>409</v>
      </c>
      <c r="B12" s="207"/>
      <c r="C12" s="310"/>
      <c r="D12" s="208" t="s">
        <v>258</v>
      </c>
      <c r="E12" s="209" t="s">
        <v>40</v>
      </c>
      <c r="F12" s="210"/>
      <c r="G12" s="210">
        <v>0</v>
      </c>
      <c r="H12" s="313">
        <f>INDEX(Personnel[],MATCH(E12,Paygrade,0),2)</f>
        <v>100</v>
      </c>
      <c r="I12" s="212">
        <f t="shared" si="0"/>
        <v>0</v>
      </c>
    </row>
    <row r="13" spans="1:10" s="190" customFormat="1" ht="11.25" x14ac:dyDescent="0.2">
      <c r="A13" s="309" t="s">
        <v>409</v>
      </c>
      <c r="B13" s="207"/>
      <c r="C13" s="310"/>
      <c r="D13" s="208" t="s">
        <v>258</v>
      </c>
      <c r="E13" s="209" t="s">
        <v>41</v>
      </c>
      <c r="F13" s="210"/>
      <c r="G13" s="210">
        <v>0</v>
      </c>
      <c r="H13" s="313">
        <f>INDEX(Personnel[],MATCH(E13,Paygrade,0),2)</f>
        <v>112</v>
      </c>
      <c r="I13" s="212">
        <f t="shared" si="0"/>
        <v>0</v>
      </c>
    </row>
    <row r="14" spans="1:10" s="190" customFormat="1" ht="11.25" x14ac:dyDescent="0.2">
      <c r="A14" s="309" t="s">
        <v>409</v>
      </c>
      <c r="B14" s="207"/>
      <c r="C14" s="310"/>
      <c r="D14" s="208" t="s">
        <v>258</v>
      </c>
      <c r="E14" s="209" t="s">
        <v>42</v>
      </c>
      <c r="F14" s="210"/>
      <c r="G14" s="210">
        <v>0</v>
      </c>
      <c r="H14" s="313">
        <f>INDEX(Personnel[],MATCH(E14,Paygrade,0),2)</f>
        <v>123</v>
      </c>
      <c r="I14" s="212">
        <f t="shared" si="0"/>
        <v>0</v>
      </c>
    </row>
    <row r="15" spans="1:10" s="190" customFormat="1" ht="11.25" x14ac:dyDescent="0.2">
      <c r="A15" s="309" t="s">
        <v>409</v>
      </c>
      <c r="B15" s="207"/>
      <c r="C15" s="310"/>
      <c r="D15" s="208" t="s">
        <v>258</v>
      </c>
      <c r="E15" s="209" t="s">
        <v>43</v>
      </c>
      <c r="F15" s="210"/>
      <c r="G15" s="210">
        <v>0</v>
      </c>
      <c r="H15" s="313">
        <f>INDEX(Personnel[],MATCH(E15,Paygrade,0),2)</f>
        <v>141</v>
      </c>
      <c r="I15" s="212">
        <f t="shared" si="0"/>
        <v>0</v>
      </c>
    </row>
    <row r="16" spans="1:10" s="190" customFormat="1" ht="11.25" x14ac:dyDescent="0.2">
      <c r="A16" s="309" t="s">
        <v>409</v>
      </c>
      <c r="B16" s="207"/>
      <c r="C16" s="310"/>
      <c r="D16" s="208" t="s">
        <v>258</v>
      </c>
      <c r="E16" s="209" t="s">
        <v>44</v>
      </c>
      <c r="F16" s="210"/>
      <c r="G16" s="210">
        <v>0</v>
      </c>
      <c r="H16" s="313">
        <f>INDEX(Personnel[],MATCH(E16,Paygrade,0),2)</f>
        <v>172</v>
      </c>
      <c r="I16" s="212">
        <f t="shared" si="0"/>
        <v>0</v>
      </c>
    </row>
    <row r="17" spans="1:9" s="190" customFormat="1" ht="11.25" x14ac:dyDescent="0.2">
      <c r="A17" s="309" t="s">
        <v>409</v>
      </c>
      <c r="B17" s="207"/>
      <c r="C17" s="310"/>
      <c r="D17" s="208" t="s">
        <v>258</v>
      </c>
      <c r="E17" s="209" t="s">
        <v>9</v>
      </c>
      <c r="F17" s="210"/>
      <c r="G17" s="210">
        <v>0</v>
      </c>
      <c r="H17" s="313">
        <f>INDEX(Personnel[],MATCH(E17,Paygrade,0),2)</f>
        <v>91</v>
      </c>
      <c r="I17" s="212">
        <f t="shared" si="0"/>
        <v>0</v>
      </c>
    </row>
    <row r="18" spans="1:9" s="190" customFormat="1" ht="11.25" x14ac:dyDescent="0.2">
      <c r="A18" s="309" t="s">
        <v>409</v>
      </c>
      <c r="B18" s="207"/>
      <c r="C18" s="310"/>
      <c r="D18" s="208" t="s">
        <v>258</v>
      </c>
      <c r="E18" s="209" t="s">
        <v>10</v>
      </c>
      <c r="F18" s="210"/>
      <c r="G18" s="210">
        <v>0</v>
      </c>
      <c r="H18" s="313">
        <f>INDEX(Personnel[],MATCH(E18,Paygrade,0),2)</f>
        <v>110</v>
      </c>
      <c r="I18" s="212">
        <f t="shared" si="0"/>
        <v>0</v>
      </c>
    </row>
    <row r="19" spans="1:9" s="190" customFormat="1" ht="11.25" x14ac:dyDescent="0.2">
      <c r="A19" s="309" t="s">
        <v>409</v>
      </c>
      <c r="B19" s="207"/>
      <c r="C19" s="310"/>
      <c r="D19" s="208" t="s">
        <v>258</v>
      </c>
      <c r="E19" s="209" t="s">
        <v>12</v>
      </c>
      <c r="F19" s="210"/>
      <c r="G19" s="210">
        <v>0</v>
      </c>
      <c r="H19" s="313">
        <f>INDEX(Personnel[],MATCH(E19,Paygrade,0),2)</f>
        <v>135</v>
      </c>
      <c r="I19" s="212">
        <f t="shared" si="0"/>
        <v>0</v>
      </c>
    </row>
    <row r="20" spans="1:9" s="190" customFormat="1" ht="11.25" x14ac:dyDescent="0.2">
      <c r="A20" s="309" t="s">
        <v>409</v>
      </c>
      <c r="B20" s="207"/>
      <c r="C20" s="310"/>
      <c r="D20" s="208" t="s">
        <v>258</v>
      </c>
      <c r="E20" s="209" t="s">
        <v>14</v>
      </c>
      <c r="F20" s="210"/>
      <c r="G20" s="210">
        <v>0</v>
      </c>
      <c r="H20" s="313">
        <f>INDEX(Personnel[],MATCH(E20,Paygrade,0),2)</f>
        <v>161</v>
      </c>
      <c r="I20" s="212">
        <f t="shared" si="0"/>
        <v>0</v>
      </c>
    </row>
    <row r="21" spans="1:9" s="190" customFormat="1" ht="11.25" x14ac:dyDescent="0.2">
      <c r="A21" s="309" t="s">
        <v>409</v>
      </c>
      <c r="B21" s="207"/>
      <c r="C21" s="310"/>
      <c r="D21" s="208" t="s">
        <v>258</v>
      </c>
      <c r="E21" s="209" t="s">
        <v>15</v>
      </c>
      <c r="F21" s="210"/>
      <c r="G21" s="210">
        <v>0</v>
      </c>
      <c r="H21" s="313">
        <f>INDEX(Personnel[],MATCH(E21,Paygrade,0),2)</f>
        <v>179</v>
      </c>
      <c r="I21" s="212">
        <f t="shared" si="0"/>
        <v>0</v>
      </c>
    </row>
    <row r="22" spans="1:9" s="190" customFormat="1" ht="11.25" x14ac:dyDescent="0.2">
      <c r="A22" s="309" t="s">
        <v>409</v>
      </c>
      <c r="B22" s="207"/>
      <c r="C22" s="310"/>
      <c r="D22" s="208" t="s">
        <v>258</v>
      </c>
      <c r="E22" s="209" t="s">
        <v>16</v>
      </c>
      <c r="F22" s="210"/>
      <c r="G22" s="210">
        <v>0</v>
      </c>
      <c r="H22" s="313">
        <f>INDEX(Personnel[],MATCH(E22,Paygrade,0),2)</f>
        <v>208</v>
      </c>
      <c r="I22" s="212">
        <f t="shared" si="0"/>
        <v>0</v>
      </c>
    </row>
    <row r="23" spans="1:9" s="190" customFormat="1" ht="11.25" x14ac:dyDescent="0.2">
      <c r="A23" s="309" t="s">
        <v>409</v>
      </c>
      <c r="B23" s="207"/>
      <c r="C23" s="310"/>
      <c r="D23" s="208" t="s">
        <v>258</v>
      </c>
      <c r="E23" s="209" t="s">
        <v>17</v>
      </c>
      <c r="F23" s="210"/>
      <c r="G23" s="210">
        <v>0</v>
      </c>
      <c r="H23" s="313">
        <f>INDEX(Personnel[],MATCH(E23,Paygrade,0),2)</f>
        <v>221</v>
      </c>
      <c r="I23" s="212">
        <f t="shared" si="0"/>
        <v>0</v>
      </c>
    </row>
    <row r="24" spans="1:9" s="190" customFormat="1" ht="11.25" x14ac:dyDescent="0.2">
      <c r="A24" s="309" t="s">
        <v>409</v>
      </c>
      <c r="B24" s="207"/>
      <c r="C24" s="310"/>
      <c r="D24" s="208" t="s">
        <v>258</v>
      </c>
      <c r="E24" s="209" t="s">
        <v>18</v>
      </c>
      <c r="F24" s="210"/>
      <c r="G24" s="210">
        <v>0</v>
      </c>
      <c r="H24" s="313">
        <f>INDEX(Personnel[],MATCH(E24,Paygrade,0),2)</f>
        <v>242</v>
      </c>
      <c r="I24" s="212">
        <f t="shared" si="0"/>
        <v>0</v>
      </c>
    </row>
    <row r="25" spans="1:9" s="190" customFormat="1" ht="11.25" x14ac:dyDescent="0.2">
      <c r="A25" s="309" t="s">
        <v>409</v>
      </c>
      <c r="B25" s="207"/>
      <c r="C25" s="310"/>
      <c r="D25" s="208" t="s">
        <v>258</v>
      </c>
      <c r="E25" s="209" t="s">
        <v>19</v>
      </c>
      <c r="F25" s="210"/>
      <c r="G25" s="210">
        <v>0</v>
      </c>
      <c r="H25" s="313">
        <f>INDEX(Personnel[],MATCH(E25,Paygrade,0),2)</f>
        <v>265</v>
      </c>
      <c r="I25" s="212">
        <f t="shared" si="0"/>
        <v>0</v>
      </c>
    </row>
    <row r="26" spans="1:9" s="190" customFormat="1" ht="11.25" x14ac:dyDescent="0.2">
      <c r="A26" s="309" t="s">
        <v>409</v>
      </c>
      <c r="B26" s="207"/>
      <c r="C26" s="310"/>
      <c r="D26" s="208" t="s">
        <v>258</v>
      </c>
      <c r="E26" s="209" t="s">
        <v>21</v>
      </c>
      <c r="F26" s="210"/>
      <c r="G26" s="210">
        <v>0</v>
      </c>
      <c r="H26" s="313">
        <f>INDEX(Personnel[],MATCH(E26,Paygrade,0),2)</f>
        <v>263</v>
      </c>
      <c r="I26" s="212">
        <f t="shared" si="0"/>
        <v>0</v>
      </c>
    </row>
    <row r="27" spans="1:9" s="190" customFormat="1" ht="11.25" x14ac:dyDescent="0.2">
      <c r="A27" s="309" t="s">
        <v>409</v>
      </c>
      <c r="B27" s="207"/>
      <c r="C27" s="310"/>
      <c r="D27" s="208" t="s">
        <v>258</v>
      </c>
      <c r="E27" s="209" t="s">
        <v>29</v>
      </c>
      <c r="F27" s="210"/>
      <c r="G27" s="210">
        <v>0</v>
      </c>
      <c r="H27" s="313">
        <f>INDEX(Personnel[],MATCH(E27,Paygrade,0),2)</f>
        <v>122</v>
      </c>
      <c r="I27" s="212">
        <f t="shared" si="0"/>
        <v>0</v>
      </c>
    </row>
    <row r="28" spans="1:9" s="190" customFormat="1" ht="11.25" x14ac:dyDescent="0.2">
      <c r="A28" s="309" t="s">
        <v>409</v>
      </c>
      <c r="B28" s="207"/>
      <c r="C28" s="310"/>
      <c r="D28" s="208" t="s">
        <v>258</v>
      </c>
      <c r="E28" s="209" t="s">
        <v>27</v>
      </c>
      <c r="F28" s="210"/>
      <c r="G28" s="210">
        <v>0</v>
      </c>
      <c r="H28" s="313">
        <f>INDEX(Personnel[],MATCH(E28,Paygrade,0),2)</f>
        <v>136</v>
      </c>
      <c r="I28" s="212">
        <f t="shared" si="0"/>
        <v>0</v>
      </c>
    </row>
    <row r="29" spans="1:9" s="190" customFormat="1" ht="11.25" x14ac:dyDescent="0.2">
      <c r="A29" s="309" t="s">
        <v>409</v>
      </c>
      <c r="B29" s="207"/>
      <c r="C29" s="310"/>
      <c r="D29" s="208" t="s">
        <v>258</v>
      </c>
      <c r="E29" s="209" t="s">
        <v>25</v>
      </c>
      <c r="F29" s="210"/>
      <c r="G29" s="210">
        <v>0</v>
      </c>
      <c r="H29" s="313">
        <f>INDEX(Personnel[],MATCH(E29,Paygrade,0),2)</f>
        <v>154</v>
      </c>
      <c r="I29" s="212">
        <f t="shared" si="0"/>
        <v>0</v>
      </c>
    </row>
    <row r="30" spans="1:9" s="190" customFormat="1" ht="11.25" x14ac:dyDescent="0.2">
      <c r="A30" s="309" t="s">
        <v>409</v>
      </c>
      <c r="B30" s="207"/>
      <c r="C30" s="310"/>
      <c r="D30" s="208" t="s">
        <v>258</v>
      </c>
      <c r="E30" s="209" t="s">
        <v>45</v>
      </c>
      <c r="F30" s="210"/>
      <c r="G30" s="210">
        <v>0</v>
      </c>
      <c r="H30" s="313">
        <f>INDEX(Personnel[],MATCH(E30,Paygrade,0),2)</f>
        <v>35</v>
      </c>
      <c r="I30" s="212">
        <f t="shared" si="0"/>
        <v>0</v>
      </c>
    </row>
    <row r="31" spans="1:9" s="190" customFormat="1" ht="11.25" x14ac:dyDescent="0.2">
      <c r="A31" s="309" t="s">
        <v>409</v>
      </c>
      <c r="B31" s="207"/>
      <c r="C31" s="310"/>
      <c r="D31" s="208" t="s">
        <v>258</v>
      </c>
      <c r="E31" s="209" t="s">
        <v>46</v>
      </c>
      <c r="F31" s="210"/>
      <c r="G31" s="210">
        <v>0</v>
      </c>
      <c r="H31" s="313">
        <f>INDEX(Personnel[],MATCH(E31,Paygrade,0),2)</f>
        <v>38</v>
      </c>
      <c r="I31" s="212">
        <f t="shared" si="0"/>
        <v>0</v>
      </c>
    </row>
    <row r="32" spans="1:9" s="190" customFormat="1" ht="11.25" x14ac:dyDescent="0.2">
      <c r="A32" s="309" t="s">
        <v>409</v>
      </c>
      <c r="B32" s="207"/>
      <c r="C32" s="310"/>
      <c r="D32" s="208" t="s">
        <v>258</v>
      </c>
      <c r="E32" s="209" t="s">
        <v>47</v>
      </c>
      <c r="F32" s="210"/>
      <c r="G32" s="210">
        <v>0</v>
      </c>
      <c r="H32" s="313">
        <f>INDEX(Personnel[],MATCH(E32,Paygrade,0),2)</f>
        <v>44</v>
      </c>
      <c r="I32" s="212">
        <f t="shared" si="0"/>
        <v>0</v>
      </c>
    </row>
    <row r="33" spans="1:18" s="190" customFormat="1" ht="11.25" x14ac:dyDescent="0.2">
      <c r="A33" s="309" t="s">
        <v>409</v>
      </c>
      <c r="B33" s="207"/>
      <c r="C33" s="310"/>
      <c r="D33" s="208" t="s">
        <v>258</v>
      </c>
      <c r="E33" s="209" t="s">
        <v>48</v>
      </c>
      <c r="F33" s="210"/>
      <c r="G33" s="210">
        <v>0</v>
      </c>
      <c r="H33" s="313">
        <f>INDEX(Personnel[],MATCH(E33,Paygrade,0),2)</f>
        <v>47</v>
      </c>
      <c r="I33" s="212">
        <f t="shared" si="0"/>
        <v>0</v>
      </c>
    </row>
    <row r="34" spans="1:18" s="190" customFormat="1" ht="11.25" x14ac:dyDescent="0.2">
      <c r="A34" s="309" t="s">
        <v>409</v>
      </c>
      <c r="B34" s="207"/>
      <c r="C34" s="310"/>
      <c r="D34" s="208" t="s">
        <v>258</v>
      </c>
      <c r="E34" s="209" t="s">
        <v>49</v>
      </c>
      <c r="F34" s="210"/>
      <c r="G34" s="210">
        <v>0</v>
      </c>
      <c r="H34" s="313">
        <f>INDEX(Personnel[],MATCH(E34,Paygrade,0),2)</f>
        <v>53</v>
      </c>
      <c r="I34" s="212">
        <f t="shared" si="0"/>
        <v>0</v>
      </c>
    </row>
    <row r="35" spans="1:18" s="190" customFormat="1" ht="11.25" x14ac:dyDescent="0.2">
      <c r="A35" s="309" t="s">
        <v>409</v>
      </c>
      <c r="B35" s="207"/>
      <c r="C35" s="310"/>
      <c r="D35" s="208" t="s">
        <v>258</v>
      </c>
      <c r="E35" s="209" t="s">
        <v>50</v>
      </c>
      <c r="F35" s="210"/>
      <c r="G35" s="210">
        <v>0</v>
      </c>
      <c r="H35" s="313">
        <f>INDEX(Personnel[],MATCH(E35,Paygrade,0),2)</f>
        <v>61</v>
      </c>
      <c r="I35" s="212">
        <f t="shared" si="0"/>
        <v>0</v>
      </c>
    </row>
    <row r="36" spans="1:18" s="190" customFormat="1" ht="11.25" x14ac:dyDescent="0.2">
      <c r="A36" s="309" t="s">
        <v>409</v>
      </c>
      <c r="B36" s="207"/>
      <c r="C36" s="310"/>
      <c r="D36" s="208" t="s">
        <v>258</v>
      </c>
      <c r="E36" s="209" t="s">
        <v>51</v>
      </c>
      <c r="F36" s="210"/>
      <c r="G36" s="210">
        <v>0</v>
      </c>
      <c r="H36" s="313">
        <f>INDEX(Personnel[],MATCH(E36,Paygrade,0),2)</f>
        <v>62</v>
      </c>
      <c r="I36" s="212">
        <f t="shared" si="0"/>
        <v>0</v>
      </c>
    </row>
    <row r="37" spans="1:18" s="190" customFormat="1" ht="12" thickBot="1" x14ac:dyDescent="0.25">
      <c r="A37" s="213"/>
      <c r="B37" s="214"/>
      <c r="C37" s="214"/>
      <c r="D37" s="215"/>
      <c r="E37" s="216"/>
      <c r="F37" s="216"/>
      <c r="G37" s="217"/>
      <c r="H37" s="218"/>
      <c r="I37" s="219"/>
    </row>
    <row r="38" spans="1:18" s="190" customFormat="1" ht="12" thickBot="1" x14ac:dyDescent="0.25">
      <c r="A38" s="220"/>
      <c r="B38" s="220"/>
      <c r="C38" s="221" t="s">
        <v>194</v>
      </c>
      <c r="D38" s="222"/>
      <c r="E38" s="222"/>
      <c r="F38" s="222"/>
      <c r="G38" s="223"/>
      <c r="H38" s="224"/>
      <c r="I38" s="225">
        <f>SUM(I7:I36)</f>
        <v>0</v>
      </c>
    </row>
    <row r="39" spans="1:18" s="190" customFormat="1" ht="12" thickBot="1" x14ac:dyDescent="0.25">
      <c r="A39" s="220"/>
      <c r="B39" s="220"/>
      <c r="C39" s="226"/>
      <c r="D39" s="226"/>
      <c r="E39" s="226"/>
      <c r="F39" s="226"/>
      <c r="G39" s="227"/>
      <c r="I39" s="227"/>
    </row>
    <row r="40" spans="1:18" s="190" customFormat="1" ht="11.25" x14ac:dyDescent="0.2">
      <c r="A40" s="185" t="s">
        <v>211</v>
      </c>
      <c r="B40" s="187" t="s">
        <v>303</v>
      </c>
      <c r="C40" s="187" t="s">
        <v>241</v>
      </c>
      <c r="D40" s="187" t="s">
        <v>239</v>
      </c>
      <c r="E40" s="187" t="s">
        <v>240</v>
      </c>
      <c r="F40" s="187" t="s">
        <v>320</v>
      </c>
      <c r="G40" s="193" t="s">
        <v>141</v>
      </c>
    </row>
    <row r="41" spans="1:18" s="190" customFormat="1" x14ac:dyDescent="0.2">
      <c r="A41" s="228" t="s">
        <v>244</v>
      </c>
      <c r="B41" s="229"/>
      <c r="C41" s="230">
        <v>0</v>
      </c>
      <c r="D41" s="336">
        <f>INDEX(Vehicle[],MATCH(A41,Vehicle_Type,0),3)</f>
        <v>9.84</v>
      </c>
      <c r="E41" s="230">
        <v>0</v>
      </c>
      <c r="F41" s="337">
        <f>INDEX(Vehicle[],MATCH(A41,Vehicle_Type,0),2)</f>
        <v>0.16</v>
      </c>
      <c r="G41" s="231">
        <f>C41*D41+E41*F41</f>
        <v>0</v>
      </c>
      <c r="M41"/>
      <c r="N41"/>
      <c r="O41"/>
      <c r="P41"/>
      <c r="Q41"/>
      <c r="R41"/>
    </row>
    <row r="42" spans="1:18" s="190" customFormat="1" x14ac:dyDescent="0.2">
      <c r="A42" s="228" t="s">
        <v>242</v>
      </c>
      <c r="B42" s="229"/>
      <c r="C42" s="230">
        <v>0</v>
      </c>
      <c r="D42" s="336">
        <f>INDEX(Vehicle[],MATCH(A42,Vehicle_Type,0),3)</f>
        <v>9.16</v>
      </c>
      <c r="E42" s="230">
        <v>0</v>
      </c>
      <c r="F42" s="337">
        <f>INDEX(Vehicle[],MATCH(A42,Vehicle_Type,0),2)</f>
        <v>0.13</v>
      </c>
      <c r="G42" s="231">
        <f t="shared" ref="G42:G43" si="1">C42*D42+E42*F42</f>
        <v>0</v>
      </c>
      <c r="M42"/>
      <c r="N42"/>
      <c r="O42"/>
      <c r="P42"/>
      <c r="Q42"/>
      <c r="R42"/>
    </row>
    <row r="43" spans="1:18" s="190" customFormat="1" x14ac:dyDescent="0.2">
      <c r="A43" s="228" t="s">
        <v>243</v>
      </c>
      <c r="B43" s="229"/>
      <c r="C43" s="230">
        <v>0</v>
      </c>
      <c r="D43" s="336">
        <f>INDEX(Vehicle[],MATCH(A43,Vehicle_Type,0),3)</f>
        <v>7.35</v>
      </c>
      <c r="E43" s="230">
        <v>0</v>
      </c>
      <c r="F43" s="337">
        <f>INDEX(Vehicle[],MATCH(A43,Vehicle_Type,0),2)</f>
        <v>0.12</v>
      </c>
      <c r="G43" s="231">
        <f t="shared" si="1"/>
        <v>0</v>
      </c>
      <c r="M43"/>
      <c r="N43"/>
      <c r="O43"/>
      <c r="P43"/>
      <c r="Q43"/>
      <c r="R43"/>
    </row>
    <row r="44" spans="1:18" s="190" customFormat="1" ht="13.5" thickBot="1" x14ac:dyDescent="0.25">
      <c r="C44" s="194"/>
      <c r="G44" s="232"/>
      <c r="M44"/>
      <c r="N44"/>
      <c r="O44"/>
      <c r="P44"/>
      <c r="Q44"/>
      <c r="R44"/>
    </row>
    <row r="45" spans="1:18" s="190" customFormat="1" ht="13.5" thickBot="1" x14ac:dyDescent="0.25">
      <c r="C45" s="221" t="s">
        <v>212</v>
      </c>
      <c r="D45" s="222"/>
      <c r="E45" s="222"/>
      <c r="F45" s="233"/>
      <c r="G45" s="234">
        <f>SUM(G41:G43)</f>
        <v>0</v>
      </c>
      <c r="H45" s="235"/>
      <c r="K45" s="191"/>
      <c r="L45" s="191"/>
      <c r="M45"/>
      <c r="N45"/>
      <c r="O45"/>
      <c r="P45"/>
      <c r="Q45"/>
      <c r="R45"/>
    </row>
    <row r="46" spans="1:18" s="190" customFormat="1" ht="13.5" thickBot="1" x14ac:dyDescent="0.25">
      <c r="C46" s="236"/>
      <c r="D46" s="236"/>
      <c r="E46" s="236"/>
      <c r="F46" s="236"/>
      <c r="G46" s="237"/>
      <c r="H46" s="238"/>
      <c r="L46" s="191"/>
      <c r="M46"/>
      <c r="N46"/>
      <c r="O46"/>
      <c r="P46"/>
      <c r="Q46"/>
      <c r="R46"/>
    </row>
    <row r="47" spans="1:18" s="190" customFormat="1" x14ac:dyDescent="0.2">
      <c r="A47" s="185" t="s">
        <v>200</v>
      </c>
      <c r="B47" s="187"/>
      <c r="C47" s="92" t="s">
        <v>201</v>
      </c>
      <c r="D47" s="187" t="s">
        <v>238</v>
      </c>
      <c r="E47" s="187" t="s">
        <v>233</v>
      </c>
      <c r="F47" s="187" t="s">
        <v>234</v>
      </c>
      <c r="G47" s="188" t="s">
        <v>141</v>
      </c>
      <c r="H47" s="189" t="s">
        <v>305</v>
      </c>
      <c r="I47" s="192"/>
      <c r="L47" s="191"/>
      <c r="M47"/>
      <c r="N47"/>
      <c r="O47"/>
      <c r="P47"/>
      <c r="Q47"/>
      <c r="R47"/>
    </row>
    <row r="48" spans="1:18" s="190" customFormat="1" x14ac:dyDescent="0.2">
      <c r="A48" s="239" t="s">
        <v>364</v>
      </c>
      <c r="B48" s="240"/>
      <c r="C48" s="89"/>
      <c r="D48" s="241" t="s">
        <v>8</v>
      </c>
      <c r="E48" s="210">
        <v>0</v>
      </c>
      <c r="F48" s="211">
        <f>INDEX(ADMIN!$A$7:$C$13,MATCH(A48,Air_Type,0),2)</f>
        <v>21111</v>
      </c>
      <c r="G48" s="242">
        <f>E48*F48</f>
        <v>0</v>
      </c>
      <c r="H48" s="243"/>
      <c r="I48" s="244"/>
      <c r="L48" s="191"/>
      <c r="M48"/>
      <c r="N48"/>
      <c r="O48"/>
      <c r="P48"/>
      <c r="Q48"/>
      <c r="R48"/>
    </row>
    <row r="49" spans="1:18" s="190" customFormat="1" x14ac:dyDescent="0.2">
      <c r="A49" s="239" t="s">
        <v>386</v>
      </c>
      <c r="B49" s="245"/>
      <c r="C49" s="89"/>
      <c r="D49" s="246" t="s">
        <v>8</v>
      </c>
      <c r="E49" s="210">
        <v>0</v>
      </c>
      <c r="F49" s="211">
        <f>INDEX(ADMIN!$A$7:$C$13,MATCH(A49,Air_Type,0),2)</f>
        <v>20921</v>
      </c>
      <c r="G49" s="247">
        <f>E49*F49</f>
        <v>0</v>
      </c>
      <c r="H49" s="243"/>
      <c r="I49" s="244"/>
      <c r="L49" s="191"/>
      <c r="M49"/>
      <c r="N49"/>
      <c r="O49"/>
      <c r="P49"/>
      <c r="Q49"/>
      <c r="R49"/>
    </row>
    <row r="50" spans="1:18" s="190" customFormat="1" ht="13.5" thickBot="1" x14ac:dyDescent="0.25">
      <c r="B50" s="245"/>
      <c r="C50" s="194"/>
      <c r="D50" s="248"/>
      <c r="G50" s="232"/>
      <c r="L50" s="191"/>
      <c r="M50"/>
      <c r="N50"/>
      <c r="O50"/>
      <c r="P50"/>
      <c r="Q50"/>
      <c r="R50"/>
    </row>
    <row r="51" spans="1:18" s="190" customFormat="1" ht="13.5" thickBot="1" x14ac:dyDescent="0.25">
      <c r="C51" s="221" t="s">
        <v>202</v>
      </c>
      <c r="D51" s="222"/>
      <c r="E51" s="222"/>
      <c r="F51" s="222"/>
      <c r="G51" s="234">
        <f>SUM(G48:G49)</f>
        <v>0</v>
      </c>
      <c r="H51" s="249"/>
      <c r="L51" s="191"/>
      <c r="M51"/>
      <c r="N51"/>
      <c r="O51"/>
      <c r="P51"/>
      <c r="Q51"/>
      <c r="R51"/>
    </row>
    <row r="52" spans="1:18" s="190" customFormat="1" ht="13.5" thickBot="1" x14ac:dyDescent="0.25">
      <c r="L52" s="191"/>
      <c r="M52"/>
      <c r="N52"/>
      <c r="O52"/>
      <c r="P52"/>
      <c r="Q52"/>
      <c r="R52"/>
    </row>
    <row r="53" spans="1:18" s="190" customFormat="1" x14ac:dyDescent="0.2">
      <c r="A53" s="185" t="s">
        <v>195</v>
      </c>
      <c r="B53" s="186"/>
      <c r="C53" s="88" t="s">
        <v>196</v>
      </c>
      <c r="D53" s="187" t="s">
        <v>238</v>
      </c>
      <c r="E53" s="187" t="s">
        <v>233</v>
      </c>
      <c r="F53" s="187" t="s">
        <v>234</v>
      </c>
      <c r="G53" s="188" t="s">
        <v>141</v>
      </c>
      <c r="H53" s="189" t="s">
        <v>305</v>
      </c>
      <c r="L53" s="191"/>
      <c r="M53" s="191"/>
      <c r="N53" s="191"/>
      <c r="O53" s="191"/>
      <c r="P53" s="191"/>
    </row>
    <row r="54" spans="1:18" s="190" customFormat="1" x14ac:dyDescent="0.2">
      <c r="A54" s="239" t="s">
        <v>362</v>
      </c>
      <c r="B54" s="240"/>
      <c r="C54" s="90"/>
      <c r="D54" s="241" t="str">
        <f>INDEX(Boats[],MATCH(A54,Boat_Type,0),3)</f>
        <v>HOURLY</v>
      </c>
      <c r="E54" s="210">
        <v>0</v>
      </c>
      <c r="F54" s="250">
        <f>INDEX(Boats[],MATCH(A54,Boat_Type,0),2)</f>
        <v>1511</v>
      </c>
      <c r="G54" s="242">
        <f>E54*F54</f>
        <v>0</v>
      </c>
      <c r="H54" s="243"/>
      <c r="L54" s="191"/>
      <c r="M54" s="191"/>
      <c r="N54" s="191"/>
      <c r="O54" s="191"/>
      <c r="P54" s="191"/>
    </row>
    <row r="55" spans="1:18" s="190" customFormat="1" x14ac:dyDescent="0.2">
      <c r="A55" s="239" t="s">
        <v>360</v>
      </c>
      <c r="B55" s="245"/>
      <c r="C55" s="91"/>
      <c r="D55" s="241" t="str">
        <f>INDEX(Boats[],MATCH(A55,Boat_Type,0),3)</f>
        <v>HOURLY</v>
      </c>
      <c r="E55" s="251">
        <v>0</v>
      </c>
      <c r="F55" s="250">
        <f>INDEX(Boats[],MATCH(A55,Boat_Type,0),2)</f>
        <v>3429</v>
      </c>
      <c r="G55" s="242">
        <f>E55*F55</f>
        <v>0</v>
      </c>
      <c r="H55" s="252"/>
      <c r="L55" s="191"/>
      <c r="M55" s="191"/>
      <c r="N55" s="191"/>
      <c r="O55" s="191"/>
      <c r="P55" s="191"/>
    </row>
    <row r="56" spans="1:18" s="190" customFormat="1" ht="13.5" thickBot="1" x14ac:dyDescent="0.25">
      <c r="A56" s="245"/>
      <c r="B56" s="245"/>
      <c r="C56" s="253"/>
      <c r="D56" s="248"/>
      <c r="E56" s="248"/>
      <c r="G56" s="254"/>
      <c r="H56" s="255"/>
      <c r="L56" s="191"/>
      <c r="M56" s="191"/>
      <c r="N56" s="191"/>
      <c r="O56" s="191"/>
      <c r="P56" s="191"/>
    </row>
    <row r="57" spans="1:18" s="190" customFormat="1" ht="12" thickBot="1" x14ac:dyDescent="0.25">
      <c r="C57" s="221" t="s">
        <v>197</v>
      </c>
      <c r="D57" s="222"/>
      <c r="E57" s="222"/>
      <c r="F57" s="222"/>
      <c r="G57" s="234">
        <f>SUM(G54:G55)</f>
        <v>0</v>
      </c>
    </row>
    <row r="58" spans="1:18" s="190" customFormat="1" ht="12" thickBot="1" x14ac:dyDescent="0.25">
      <c r="G58" s="256"/>
    </row>
    <row r="59" spans="1:18" s="190" customFormat="1" ht="11.25" x14ac:dyDescent="0.2">
      <c r="A59" s="185" t="s">
        <v>198</v>
      </c>
      <c r="B59" s="187"/>
      <c r="C59" s="92" t="s">
        <v>304</v>
      </c>
      <c r="D59" s="187" t="s">
        <v>238</v>
      </c>
      <c r="E59" s="187" t="s">
        <v>233</v>
      </c>
      <c r="F59" s="187" t="s">
        <v>234</v>
      </c>
      <c r="G59" s="188" t="s">
        <v>141</v>
      </c>
      <c r="H59" s="189" t="s">
        <v>305</v>
      </c>
    </row>
    <row r="60" spans="1:18" s="190" customFormat="1" ht="11.25" x14ac:dyDescent="0.2">
      <c r="A60" s="239" t="s">
        <v>336</v>
      </c>
      <c r="B60" s="240"/>
      <c r="C60" s="90"/>
      <c r="D60" s="241" t="str">
        <f>INDEX(Cutters[],MATCH(A60,Cutter_Type,0),3)</f>
        <v>HOURLY</v>
      </c>
      <c r="E60" s="210">
        <v>0</v>
      </c>
      <c r="F60" s="250">
        <f>INDEX(Cutters[],MATCH(A60,Cutter_Type,0),2)</f>
        <v>32876</v>
      </c>
      <c r="G60" s="242">
        <f>E60*F60</f>
        <v>0</v>
      </c>
      <c r="H60" s="243"/>
    </row>
    <row r="61" spans="1:18" s="190" customFormat="1" ht="11.25" x14ac:dyDescent="0.2">
      <c r="A61" s="239" t="s">
        <v>347</v>
      </c>
      <c r="B61" s="240"/>
      <c r="C61" s="91"/>
      <c r="D61" s="241" t="str">
        <f>INDEX(Cutters[],MATCH(A61,Cutter_Type,0),3)</f>
        <v>HOURLY</v>
      </c>
      <c r="E61" s="210">
        <v>0</v>
      </c>
      <c r="F61" s="250">
        <f>INDEX(Cutters[],MATCH(A61,Cutter_Type,0),2)</f>
        <v>7787</v>
      </c>
      <c r="G61" s="242">
        <f>E61*F61</f>
        <v>0</v>
      </c>
      <c r="H61" s="252"/>
    </row>
    <row r="62" spans="1:18" s="190" customFormat="1" ht="12" thickBot="1" x14ac:dyDescent="0.25">
      <c r="A62" s="245"/>
      <c r="C62" s="253"/>
      <c r="G62" s="254"/>
      <c r="H62" s="245"/>
    </row>
    <row r="63" spans="1:18" s="190" customFormat="1" ht="12" thickBot="1" x14ac:dyDescent="0.25">
      <c r="C63" s="221" t="s">
        <v>199</v>
      </c>
      <c r="D63" s="222"/>
      <c r="E63" s="222"/>
      <c r="F63" s="222"/>
      <c r="G63" s="234">
        <f>SUM(G60:G61)</f>
        <v>0</v>
      </c>
    </row>
    <row r="64" spans="1:18" s="190" customFormat="1" ht="12" thickBot="1" x14ac:dyDescent="0.25">
      <c r="F64" s="320"/>
    </row>
    <row r="65" spans="1:9" s="190" customFormat="1" ht="11.25" x14ac:dyDescent="0.2">
      <c r="A65" s="185" t="s">
        <v>203</v>
      </c>
      <c r="B65" s="186"/>
      <c r="C65" s="186"/>
      <c r="D65" s="187" t="s">
        <v>238</v>
      </c>
      <c r="E65" s="187" t="s">
        <v>233</v>
      </c>
      <c r="F65" s="319" t="s">
        <v>234</v>
      </c>
      <c r="G65" s="193" t="s">
        <v>141</v>
      </c>
      <c r="H65" s="194"/>
      <c r="I65" s="192"/>
    </row>
    <row r="66" spans="1:9" s="190" customFormat="1" ht="11.25" x14ac:dyDescent="0.2">
      <c r="A66" s="239" t="s">
        <v>115</v>
      </c>
      <c r="B66" s="240"/>
      <c r="C66" s="240"/>
      <c r="D66" s="241" t="str">
        <f>INDEX(Equipment[],MATCH(A66,Equip_List,0),3)</f>
        <v>HOURLY</v>
      </c>
      <c r="E66" s="210">
        <v>0</v>
      </c>
      <c r="F66" s="250">
        <f>INDEX(Equipment[],MATCH(A66,Equip_List,0),2)</f>
        <v>15</v>
      </c>
      <c r="G66" s="231">
        <f>E66*F66</f>
        <v>0</v>
      </c>
      <c r="H66" s="217"/>
      <c r="I66" s="244"/>
    </row>
    <row r="67" spans="1:9" s="190" customFormat="1" ht="11.25" x14ac:dyDescent="0.2">
      <c r="A67" s="239" t="s">
        <v>105</v>
      </c>
      <c r="B67" s="240"/>
      <c r="C67" s="240"/>
      <c r="D67" s="241" t="str">
        <f>INDEX(Equipment[],MATCH(A67,Equip_List,0),3)</f>
        <v>HOURLY</v>
      </c>
      <c r="E67" s="210">
        <v>0</v>
      </c>
      <c r="F67" s="250">
        <f>INDEX(Equipment[],MATCH(A67,Equip_List,0),2)</f>
        <v>13</v>
      </c>
      <c r="G67" s="231">
        <f>E67*F67</f>
        <v>0</v>
      </c>
      <c r="H67" s="217"/>
      <c r="I67" s="244"/>
    </row>
    <row r="68" spans="1:9" s="190" customFormat="1" ht="11.25" x14ac:dyDescent="0.2">
      <c r="A68" s="239" t="s">
        <v>80</v>
      </c>
      <c r="B68" s="240"/>
      <c r="C68" s="245"/>
      <c r="D68" s="241" t="str">
        <f>INDEX(Equipment[],MATCH(A68,Equip_List,0),3)</f>
        <v>HOURLY</v>
      </c>
      <c r="E68" s="210">
        <v>0</v>
      </c>
      <c r="F68" s="250">
        <f>INDEX(Equipment[],MATCH(A68,Equip_List,0),2)</f>
        <v>296</v>
      </c>
      <c r="G68" s="231">
        <f>E68*F68</f>
        <v>0</v>
      </c>
      <c r="H68" s="217"/>
      <c r="I68" s="244"/>
    </row>
    <row r="69" spans="1:9" s="190" customFormat="1" ht="12" thickBot="1" x14ac:dyDescent="0.25">
      <c r="A69" s="245"/>
      <c r="C69" s="253"/>
      <c r="G69" s="254"/>
    </row>
    <row r="70" spans="1:9" s="190" customFormat="1" ht="12" thickBot="1" x14ac:dyDescent="0.25">
      <c r="C70" s="221" t="s">
        <v>204</v>
      </c>
      <c r="D70" s="222"/>
      <c r="E70" s="222"/>
      <c r="F70" s="222"/>
      <c r="G70" s="234">
        <f>SUM(G66:G68)</f>
        <v>0</v>
      </c>
      <c r="H70" s="249"/>
    </row>
    <row r="71" spans="1:9" s="190" customFormat="1" ht="12" thickBot="1" x14ac:dyDescent="0.25">
      <c r="C71" s="226"/>
      <c r="D71" s="226"/>
      <c r="E71" s="226"/>
      <c r="F71" s="249"/>
      <c r="G71" s="249"/>
    </row>
    <row r="72" spans="1:9" s="190" customFormat="1" ht="11.25" x14ac:dyDescent="0.2">
      <c r="A72" s="185" t="s">
        <v>205</v>
      </c>
      <c r="B72" s="186"/>
      <c r="C72" s="257" t="s">
        <v>206</v>
      </c>
      <c r="D72" s="258"/>
      <c r="E72" s="186"/>
      <c r="F72" s="187" t="s">
        <v>207</v>
      </c>
      <c r="G72" s="193" t="s">
        <v>208</v>
      </c>
    </row>
    <row r="73" spans="1:9" s="190" customFormat="1" ht="11.25" x14ac:dyDescent="0.2">
      <c r="A73" s="239" t="s">
        <v>209</v>
      </c>
      <c r="B73" s="259"/>
      <c r="C73" s="260"/>
      <c r="D73" s="261"/>
      <c r="E73" s="262"/>
      <c r="F73" s="430"/>
      <c r="G73" s="263"/>
    </row>
    <row r="74" spans="1:9" s="190" customFormat="1" ht="12" thickBot="1" x14ac:dyDescent="0.25">
      <c r="C74" s="248"/>
      <c r="G74" s="256"/>
    </row>
    <row r="75" spans="1:9" s="190" customFormat="1" ht="12" thickBot="1" x14ac:dyDescent="0.25">
      <c r="C75" s="221" t="s">
        <v>210</v>
      </c>
      <c r="D75" s="222"/>
      <c r="E75" s="222"/>
      <c r="F75" s="222"/>
      <c r="G75" s="234">
        <f>SUM(G73:G73)</f>
        <v>0</v>
      </c>
    </row>
    <row r="76" spans="1:9" s="190" customFormat="1" ht="12" thickBot="1" x14ac:dyDescent="0.25"/>
    <row r="77" spans="1:9" s="190" customFormat="1" ht="11.25" x14ac:dyDescent="0.2">
      <c r="A77" s="185" t="s">
        <v>213</v>
      </c>
      <c r="B77" s="186"/>
      <c r="C77" s="257" t="s">
        <v>214</v>
      </c>
      <c r="D77" s="258"/>
      <c r="E77" s="186"/>
      <c r="F77" s="186"/>
      <c r="G77" s="264" t="s">
        <v>215</v>
      </c>
    </row>
    <row r="78" spans="1:9" s="190" customFormat="1" ht="11.25" x14ac:dyDescent="0.2">
      <c r="A78" s="239"/>
      <c r="B78" s="240"/>
      <c r="C78" s="428"/>
      <c r="D78" s="429"/>
      <c r="E78" s="326"/>
      <c r="F78" s="259"/>
      <c r="G78" s="263"/>
    </row>
    <row r="79" spans="1:9" s="190" customFormat="1" ht="11.25" x14ac:dyDescent="0.2">
      <c r="A79" s="239"/>
      <c r="B79" s="240"/>
      <c r="C79" s="265"/>
      <c r="D79" s="261"/>
      <c r="E79" s="326"/>
      <c r="F79" s="259"/>
      <c r="G79" s="263"/>
    </row>
    <row r="80" spans="1:9" s="190" customFormat="1" ht="11.25" x14ac:dyDescent="0.2">
      <c r="A80" s="239"/>
      <c r="B80" s="240"/>
      <c r="C80" s="265"/>
      <c r="D80" s="261"/>
      <c r="E80" s="326"/>
      <c r="F80" s="259"/>
      <c r="G80" s="263"/>
    </row>
    <row r="81" spans="1:7" s="190" customFormat="1" ht="12" thickBot="1" x14ac:dyDescent="0.25">
      <c r="G81" s="256"/>
    </row>
    <row r="82" spans="1:7" s="190" customFormat="1" ht="12" thickBot="1" x14ac:dyDescent="0.25">
      <c r="C82" s="221" t="s">
        <v>216</v>
      </c>
      <c r="D82" s="222"/>
      <c r="E82" s="222"/>
      <c r="F82" s="222"/>
      <c r="G82" s="266">
        <f>SUM(G78:G80)</f>
        <v>0</v>
      </c>
    </row>
    <row r="83" spans="1:7" s="190" customFormat="1" ht="12" thickBot="1" x14ac:dyDescent="0.25">
      <c r="G83" s="244"/>
    </row>
    <row r="84" spans="1:7" s="190" customFormat="1" ht="11.25" x14ac:dyDescent="0.2">
      <c r="A84" s="185" t="s">
        <v>323</v>
      </c>
      <c r="B84" s="186"/>
      <c r="C84" s="257" t="s">
        <v>217</v>
      </c>
      <c r="D84" s="258"/>
      <c r="E84" s="257" t="s">
        <v>218</v>
      </c>
      <c r="F84" s="258"/>
      <c r="G84" s="193" t="s">
        <v>215</v>
      </c>
    </row>
    <row r="85" spans="1:7" s="190" customFormat="1" ht="11.25" x14ac:dyDescent="0.2">
      <c r="A85" s="239"/>
      <c r="B85" s="259"/>
      <c r="C85" s="426"/>
      <c r="D85" s="427"/>
      <c r="E85" s="267"/>
      <c r="F85" s="268"/>
      <c r="G85" s="263"/>
    </row>
    <row r="86" spans="1:7" s="190" customFormat="1" ht="11.25" x14ac:dyDescent="0.2">
      <c r="A86" s="239"/>
      <c r="B86" s="259"/>
      <c r="C86" s="265"/>
      <c r="D86" s="261"/>
      <c r="E86" s="267"/>
      <c r="F86" s="268"/>
      <c r="G86" s="263"/>
    </row>
    <row r="87" spans="1:7" s="190" customFormat="1" ht="11.25" x14ac:dyDescent="0.2">
      <c r="A87" s="239"/>
      <c r="B87" s="259"/>
      <c r="C87" s="265"/>
      <c r="D87" s="261"/>
      <c r="E87" s="267"/>
      <c r="F87" s="268"/>
      <c r="G87" s="263"/>
    </row>
    <row r="88" spans="1:7" s="190" customFormat="1" ht="12" thickBot="1" x14ac:dyDescent="0.25">
      <c r="G88" s="256"/>
    </row>
    <row r="89" spans="1:7" s="190" customFormat="1" ht="12" thickBot="1" x14ac:dyDescent="0.25">
      <c r="C89" s="221" t="s">
        <v>219</v>
      </c>
      <c r="D89" s="222"/>
      <c r="E89" s="222"/>
      <c r="F89" s="222"/>
      <c r="G89" s="234">
        <f>SUM(G85:G87)</f>
        <v>0</v>
      </c>
    </row>
    <row r="90" spans="1:7" s="190" customFormat="1" ht="12" thickBot="1" x14ac:dyDescent="0.25">
      <c r="B90" s="305"/>
      <c r="C90" s="226"/>
      <c r="D90" s="226"/>
      <c r="E90" s="322"/>
      <c r="F90" s="226"/>
      <c r="G90" s="249"/>
    </row>
    <row r="91" spans="1:7" s="190" customFormat="1" ht="11.25" x14ac:dyDescent="0.2">
      <c r="A91" s="424" t="s">
        <v>321</v>
      </c>
      <c r="B91" s="186"/>
      <c r="C91" s="257" t="s">
        <v>214</v>
      </c>
      <c r="D91" s="258"/>
      <c r="E91" s="321"/>
      <c r="F91" s="186"/>
      <c r="G91" s="264" t="s">
        <v>215</v>
      </c>
    </row>
    <row r="92" spans="1:7" s="190" customFormat="1" ht="11.25" x14ac:dyDescent="0.2">
      <c r="A92" s="308"/>
      <c r="B92" s="304"/>
      <c r="C92" s="428"/>
      <c r="D92" s="429"/>
      <c r="E92" s="323"/>
      <c r="F92" s="259"/>
      <c r="G92" s="263"/>
    </row>
    <row r="93" spans="1:7" s="190" customFormat="1" ht="11.25" x14ac:dyDescent="0.2">
      <c r="A93" s="307"/>
      <c r="B93" s="240"/>
      <c r="C93" s="428"/>
      <c r="D93" s="429"/>
      <c r="E93" s="323"/>
      <c r="F93" s="259"/>
      <c r="G93" s="263"/>
    </row>
    <row r="94" spans="1:7" s="190" customFormat="1" ht="11.25" x14ac:dyDescent="0.2">
      <c r="A94" s="306"/>
      <c r="B94" s="240"/>
      <c r="C94" s="428"/>
      <c r="D94" s="429"/>
      <c r="E94" s="323"/>
      <c r="F94" s="259"/>
      <c r="G94" s="263"/>
    </row>
    <row r="95" spans="1:7" s="190" customFormat="1" ht="12" thickBot="1" x14ac:dyDescent="0.25">
      <c r="A95" s="194"/>
      <c r="G95" s="256"/>
    </row>
    <row r="96" spans="1:7" s="190" customFormat="1" ht="12" thickBot="1" x14ac:dyDescent="0.25">
      <c r="A96" s="194"/>
      <c r="C96" s="221" t="s">
        <v>220</v>
      </c>
      <c r="D96" s="222"/>
      <c r="E96" s="222"/>
      <c r="F96" s="222"/>
      <c r="G96" s="266">
        <f>SUM(G92:G94)</f>
        <v>0</v>
      </c>
    </row>
    <row r="97" spans="1:17" s="190" customFormat="1" ht="12" thickBot="1" x14ac:dyDescent="0.25">
      <c r="A97" s="194"/>
      <c r="C97" s="226"/>
      <c r="D97" s="226"/>
      <c r="E97" s="226"/>
      <c r="F97" s="226"/>
      <c r="G97" s="270"/>
    </row>
    <row r="98" spans="1:17" s="190" customFormat="1" ht="11.25" x14ac:dyDescent="0.2">
      <c r="A98" s="425" t="s">
        <v>322</v>
      </c>
      <c r="B98" s="186"/>
      <c r="C98" s="257" t="s">
        <v>214</v>
      </c>
      <c r="D98" s="258"/>
      <c r="E98" s="269"/>
      <c r="F98" s="269"/>
      <c r="G98" s="264" t="s">
        <v>215</v>
      </c>
    </row>
    <row r="99" spans="1:17" s="190" customFormat="1" ht="11.25" x14ac:dyDescent="0.2">
      <c r="A99" s="239"/>
      <c r="B99" s="240"/>
      <c r="C99" s="428"/>
      <c r="D99" s="429"/>
      <c r="E99" s="326"/>
      <c r="F99" s="259"/>
      <c r="G99" s="263"/>
    </row>
    <row r="100" spans="1:17" s="190" customFormat="1" ht="11.25" x14ac:dyDescent="0.2">
      <c r="A100" s="239"/>
      <c r="B100" s="240"/>
      <c r="C100" s="428"/>
      <c r="D100" s="429"/>
      <c r="E100" s="326"/>
      <c r="F100" s="259"/>
      <c r="G100" s="263"/>
    </row>
    <row r="101" spans="1:17" s="190" customFormat="1" ht="11.25" x14ac:dyDescent="0.2">
      <c r="A101" s="239"/>
      <c r="B101" s="245"/>
      <c r="C101" s="428"/>
      <c r="D101" s="429"/>
      <c r="E101" s="326"/>
      <c r="F101" s="327"/>
      <c r="G101" s="271"/>
    </row>
    <row r="102" spans="1:17" s="190" customFormat="1" ht="12" thickBot="1" x14ac:dyDescent="0.25">
      <c r="B102" s="245"/>
      <c r="F102" s="248"/>
      <c r="G102" s="272"/>
    </row>
    <row r="103" spans="1:17" s="190" customFormat="1" ht="12" thickBot="1" x14ac:dyDescent="0.25">
      <c r="C103" s="221" t="s">
        <v>221</v>
      </c>
      <c r="D103" s="222"/>
      <c r="E103" s="222"/>
      <c r="F103" s="222"/>
      <c r="G103" s="266">
        <f>SUM(G99:G101)</f>
        <v>0</v>
      </c>
    </row>
    <row r="104" spans="1:17" s="190" customFormat="1" ht="12" thickBot="1" x14ac:dyDescent="0.25">
      <c r="G104" s="244"/>
    </row>
    <row r="105" spans="1:17" s="190" customFormat="1" ht="11.25" x14ac:dyDescent="0.2">
      <c r="A105" s="185" t="s">
        <v>222</v>
      </c>
      <c r="B105" s="273"/>
      <c r="C105" s="257" t="s">
        <v>214</v>
      </c>
      <c r="D105" s="258"/>
      <c r="E105" s="269"/>
      <c r="F105" s="269"/>
      <c r="G105" s="264" t="s">
        <v>215</v>
      </c>
    </row>
    <row r="106" spans="1:17" s="190" customFormat="1" ht="11.25" x14ac:dyDescent="0.2">
      <c r="A106" s="239"/>
      <c r="B106" s="240"/>
      <c r="C106" s="428"/>
      <c r="D106" s="429"/>
      <c r="E106" s="326"/>
      <c r="F106" s="259"/>
      <c r="G106" s="263"/>
    </row>
    <row r="107" spans="1:17" s="190" customFormat="1" ht="11.25" x14ac:dyDescent="0.2">
      <c r="A107" s="239"/>
      <c r="B107" s="240"/>
      <c r="C107" s="428"/>
      <c r="D107" s="429"/>
      <c r="E107" s="326"/>
      <c r="F107" s="259"/>
      <c r="G107" s="263"/>
    </row>
    <row r="108" spans="1:17" s="190" customFormat="1" ht="11.25" x14ac:dyDescent="0.2">
      <c r="A108" s="239"/>
      <c r="B108" s="240"/>
      <c r="C108" s="428"/>
      <c r="D108" s="429"/>
      <c r="E108" s="326"/>
      <c r="F108" s="259"/>
      <c r="G108" s="271"/>
    </row>
    <row r="109" spans="1:17" s="190" customFormat="1" ht="12" thickBot="1" x14ac:dyDescent="0.25">
      <c r="C109" s="226"/>
      <c r="D109" s="226"/>
      <c r="E109" s="226"/>
      <c r="F109" s="226"/>
      <c r="G109" s="275"/>
    </row>
    <row r="110" spans="1:17" s="190" customFormat="1" ht="13.5" thickBot="1" x14ac:dyDescent="0.25">
      <c r="C110" s="221" t="s">
        <v>223</v>
      </c>
      <c r="D110" s="222"/>
      <c r="E110" s="222"/>
      <c r="F110" s="222"/>
      <c r="G110" s="266">
        <f>SUM(G106:G108)</f>
        <v>0</v>
      </c>
      <c r="K110" s="198"/>
      <c r="L110" s="198"/>
      <c r="M110" s="198"/>
      <c r="N110" s="198"/>
      <c r="O110" s="198"/>
      <c r="P110" s="198"/>
      <c r="Q110" s="198"/>
    </row>
    <row r="111" spans="1:17" s="198" customFormat="1" ht="13.5" thickBot="1" x14ac:dyDescent="0.25">
      <c r="B111" s="276"/>
      <c r="E111" s="277"/>
      <c r="G111" s="277"/>
      <c r="K111" s="190"/>
      <c r="L111" s="190"/>
      <c r="M111" s="190"/>
      <c r="N111" s="190"/>
      <c r="O111" s="190"/>
      <c r="P111" s="190"/>
      <c r="Q111" s="190"/>
    </row>
    <row r="112" spans="1:17" s="190" customFormat="1" ht="11.25" x14ac:dyDescent="0.2">
      <c r="A112" s="185" t="s">
        <v>224</v>
      </c>
      <c r="B112" s="186"/>
      <c r="C112" s="257" t="s">
        <v>214</v>
      </c>
      <c r="D112" s="258"/>
      <c r="E112" s="269"/>
      <c r="F112" s="269"/>
      <c r="G112" s="264" t="s">
        <v>215</v>
      </c>
    </row>
    <row r="113" spans="1:17" s="190" customFormat="1" ht="11.25" x14ac:dyDescent="0.2">
      <c r="A113" s="239"/>
      <c r="B113" s="240"/>
      <c r="C113" s="428"/>
      <c r="D113" s="429"/>
      <c r="E113" s="326"/>
      <c r="F113" s="259"/>
      <c r="G113" s="263"/>
    </row>
    <row r="114" spans="1:17" s="190" customFormat="1" ht="11.25" x14ac:dyDescent="0.2">
      <c r="A114" s="239"/>
      <c r="B114" s="240"/>
      <c r="C114" s="428"/>
      <c r="D114" s="429"/>
      <c r="E114" s="326"/>
      <c r="F114" s="259"/>
      <c r="G114" s="263"/>
    </row>
    <row r="115" spans="1:17" s="190" customFormat="1" x14ac:dyDescent="0.2">
      <c r="A115" s="239"/>
      <c r="B115" s="240"/>
      <c r="C115" s="428"/>
      <c r="D115" s="429"/>
      <c r="E115" s="326"/>
      <c r="F115" s="259"/>
      <c r="G115" s="263"/>
      <c r="I115"/>
      <c r="J115"/>
      <c r="K115"/>
    </row>
    <row r="116" spans="1:17" s="190" customFormat="1" ht="13.5" thickBot="1" x14ac:dyDescent="0.25">
      <c r="D116" s="248"/>
      <c r="G116" s="256"/>
      <c r="I116"/>
      <c r="J116"/>
      <c r="K116"/>
    </row>
    <row r="117" spans="1:17" s="190" customFormat="1" ht="13.5" thickBot="1" x14ac:dyDescent="0.25">
      <c r="C117" s="221" t="s">
        <v>225</v>
      </c>
      <c r="D117" s="222"/>
      <c r="E117" s="222"/>
      <c r="F117" s="222"/>
      <c r="G117" s="266">
        <f>SUM(G113:G115)</f>
        <v>0</v>
      </c>
      <c r="I117"/>
      <c r="J117"/>
      <c r="K117"/>
    </row>
    <row r="118" spans="1:17" s="190" customFormat="1" ht="13.5" thickBot="1" x14ac:dyDescent="0.25">
      <c r="G118" s="244"/>
      <c r="I118"/>
      <c r="J118"/>
      <c r="K118"/>
    </row>
    <row r="119" spans="1:17" s="190" customFormat="1" x14ac:dyDescent="0.2">
      <c r="A119" s="185" t="s">
        <v>226</v>
      </c>
      <c r="B119" s="186"/>
      <c r="C119" s="257" t="s">
        <v>227</v>
      </c>
      <c r="D119" s="257"/>
      <c r="E119" s="328"/>
      <c r="F119" s="274"/>
      <c r="G119" s="264" t="s">
        <v>215</v>
      </c>
      <c r="I119"/>
      <c r="J119"/>
      <c r="K119"/>
    </row>
    <row r="120" spans="1:17" s="190" customFormat="1" x14ac:dyDescent="0.2">
      <c r="A120" s="239"/>
      <c r="B120" s="240"/>
      <c r="C120" s="428"/>
      <c r="D120" s="429"/>
      <c r="E120" s="325"/>
      <c r="F120" s="324"/>
      <c r="G120" s="263"/>
      <c r="I120"/>
      <c r="J120"/>
      <c r="K120"/>
    </row>
    <row r="121" spans="1:17" s="190" customFormat="1" x14ac:dyDescent="0.2">
      <c r="A121" s="239"/>
      <c r="B121" s="240"/>
      <c r="C121" s="428"/>
      <c r="D121" s="429"/>
      <c r="E121" s="325"/>
      <c r="F121" s="324"/>
      <c r="G121" s="263"/>
      <c r="I121"/>
      <c r="J121"/>
      <c r="K121"/>
    </row>
    <row r="122" spans="1:17" s="190" customFormat="1" ht="11.25" x14ac:dyDescent="0.2">
      <c r="A122" s="239"/>
      <c r="B122" s="240"/>
      <c r="C122" s="428"/>
      <c r="D122" s="429"/>
      <c r="E122" s="325"/>
      <c r="F122" s="324"/>
      <c r="G122" s="271"/>
    </row>
    <row r="123" spans="1:17" s="190" customFormat="1" ht="13.5" thickBot="1" x14ac:dyDescent="0.25">
      <c r="G123" s="272"/>
      <c r="K123" s="198"/>
      <c r="L123" s="198"/>
      <c r="M123" s="198"/>
      <c r="N123" s="198"/>
      <c r="O123" s="198"/>
      <c r="P123" s="198"/>
      <c r="Q123" s="198"/>
    </row>
    <row r="124" spans="1:17" s="198" customFormat="1" ht="13.5" thickBot="1" x14ac:dyDescent="0.25">
      <c r="A124" s="190"/>
      <c r="B124" s="190"/>
      <c r="C124" s="221" t="s">
        <v>228</v>
      </c>
      <c r="D124" s="222"/>
      <c r="E124" s="222"/>
      <c r="F124" s="222"/>
      <c r="G124" s="266">
        <f>SUM(G120:G122)</f>
        <v>0</v>
      </c>
      <c r="H124" s="278" t="s">
        <v>298</v>
      </c>
      <c r="I124" s="279"/>
    </row>
    <row r="125" spans="1:17" s="198" customFormat="1" ht="13.5" thickBot="1" x14ac:dyDescent="0.25">
      <c r="A125" s="276"/>
      <c r="B125" s="276"/>
      <c r="C125" s="277"/>
      <c r="H125" s="285">
        <f ca="1">NOW()</f>
        <v>45048.44266724537</v>
      </c>
      <c r="I125" s="279"/>
    </row>
    <row r="126" spans="1:17" s="198" customFormat="1" ht="13.5" customHeight="1" thickBot="1" x14ac:dyDescent="0.25">
      <c r="A126" s="276"/>
      <c r="B126" s="280" t="s">
        <v>229</v>
      </c>
      <c r="C126" s="281"/>
      <c r="D126" s="282"/>
      <c r="E126" s="283"/>
      <c r="F126" s="283"/>
      <c r="G126" s="284">
        <f>I38+G57+G63+G51+G70+G75+G45+G82+G89+G96+G103+G110+G117+G124</f>
        <v>0</v>
      </c>
      <c r="H126" s="197"/>
      <c r="K126" s="286"/>
      <c r="L126" s="286"/>
      <c r="M126" s="286"/>
      <c r="N126" s="286"/>
      <c r="O126" s="286"/>
      <c r="P126" s="286"/>
      <c r="Q126" s="286"/>
    </row>
    <row r="127" spans="1:17" s="286" customFormat="1" ht="23.25" x14ac:dyDescent="0.2">
      <c r="A127" s="198"/>
      <c r="B127" s="276"/>
      <c r="C127" s="198"/>
      <c r="D127" s="198"/>
      <c r="E127" s="277"/>
      <c r="F127" s="198"/>
      <c r="G127" s="277"/>
      <c r="H127" s="290"/>
      <c r="I127" s="289"/>
      <c r="K127" s="198"/>
      <c r="L127" s="198"/>
      <c r="M127" s="198"/>
      <c r="N127" s="198"/>
      <c r="O127" s="198"/>
      <c r="P127" s="198"/>
      <c r="Q127" s="198"/>
    </row>
    <row r="128" spans="1:17" s="198" customFormat="1" ht="12" customHeight="1" x14ac:dyDescent="0.2">
      <c r="A128" s="287" t="s">
        <v>230</v>
      </c>
      <c r="B128" s="287"/>
      <c r="C128" s="288"/>
      <c r="D128" s="289"/>
      <c r="E128" s="288"/>
      <c r="F128" s="289"/>
      <c r="G128" s="288"/>
      <c r="H128" s="197"/>
    </row>
    <row r="129" spans="1:11" x14ac:dyDescent="0.2">
      <c r="A129"/>
      <c r="B129"/>
      <c r="C129"/>
      <c r="D129"/>
      <c r="E129"/>
      <c r="F129"/>
      <c r="G129"/>
      <c r="H129"/>
      <c r="I129"/>
      <c r="J129"/>
      <c r="K129"/>
    </row>
    <row r="130" spans="1:11" x14ac:dyDescent="0.2">
      <c r="A130"/>
      <c r="B130"/>
      <c r="C130"/>
      <c r="D130"/>
      <c r="E130"/>
      <c r="F130"/>
      <c r="G130"/>
      <c r="H130"/>
      <c r="I130"/>
      <c r="J130"/>
      <c r="K130"/>
    </row>
    <row r="131" spans="1:11" s="35" customFormat="1" ht="23.25" x14ac:dyDescent="0.35">
      <c r="A131"/>
      <c r="B131"/>
      <c r="C131"/>
      <c r="D131"/>
      <c r="E131"/>
      <c r="F131"/>
      <c r="G131"/>
      <c r="H131"/>
      <c r="I131"/>
      <c r="J131"/>
      <c r="K131"/>
    </row>
    <row r="132" spans="1:11" x14ac:dyDescent="0.2">
      <c r="A132"/>
      <c r="B132"/>
      <c r="C132"/>
      <c r="D132"/>
      <c r="E132"/>
      <c r="F132"/>
      <c r="G132"/>
      <c r="H132"/>
      <c r="I132"/>
      <c r="J132"/>
      <c r="K132"/>
    </row>
    <row r="133" spans="1:11" x14ac:dyDescent="0.2">
      <c r="A133"/>
      <c r="B133"/>
      <c r="C133"/>
      <c r="D133"/>
      <c r="E133"/>
      <c r="F133"/>
      <c r="G133"/>
      <c r="H133"/>
      <c r="I133"/>
      <c r="J133"/>
      <c r="K133"/>
    </row>
    <row r="134" spans="1:11" x14ac:dyDescent="0.2">
      <c r="A134"/>
      <c r="B134"/>
      <c r="C134"/>
      <c r="D134"/>
      <c r="E134"/>
      <c r="F134"/>
      <c r="G134"/>
      <c r="H134"/>
      <c r="I134"/>
      <c r="J134"/>
      <c r="K134"/>
    </row>
    <row r="135" spans="1:11" x14ac:dyDescent="0.2">
      <c r="A135"/>
      <c r="B135"/>
      <c r="C135"/>
      <c r="D135"/>
      <c r="E135"/>
      <c r="F135"/>
      <c r="G135"/>
      <c r="H135"/>
      <c r="I135"/>
      <c r="J135"/>
      <c r="K135"/>
    </row>
    <row r="136" spans="1:11" x14ac:dyDescent="0.2">
      <c r="A136"/>
      <c r="B136"/>
      <c r="C136"/>
      <c r="D136"/>
      <c r="E136"/>
      <c r="F136"/>
      <c r="G136"/>
      <c r="H136"/>
      <c r="I136"/>
      <c r="J136"/>
      <c r="K136"/>
    </row>
    <row r="137" spans="1:11" x14ac:dyDescent="0.2">
      <c r="A137"/>
      <c r="B137"/>
      <c r="C137"/>
      <c r="D137"/>
      <c r="E137"/>
      <c r="F137"/>
      <c r="G137"/>
      <c r="H137"/>
      <c r="I137"/>
      <c r="J137"/>
      <c r="K137"/>
    </row>
    <row r="138" spans="1:11" x14ac:dyDescent="0.2">
      <c r="A138"/>
      <c r="B138"/>
      <c r="C138"/>
      <c r="D138"/>
      <c r="E138"/>
      <c r="F138"/>
      <c r="G138"/>
      <c r="H138"/>
      <c r="I138"/>
      <c r="J138"/>
      <c r="K138"/>
    </row>
    <row r="139" spans="1:11" x14ac:dyDescent="0.2">
      <c r="A139"/>
      <c r="B139"/>
      <c r="C139"/>
      <c r="D139"/>
      <c r="E139"/>
      <c r="F139"/>
      <c r="G139"/>
      <c r="H139"/>
      <c r="I139"/>
      <c r="J139"/>
      <c r="K139"/>
    </row>
    <row r="140" spans="1:11" x14ac:dyDescent="0.2">
      <c r="A140"/>
      <c r="B140"/>
      <c r="C140"/>
      <c r="D140"/>
      <c r="E140"/>
      <c r="F140"/>
      <c r="G140"/>
      <c r="H140"/>
      <c r="I140"/>
      <c r="J140"/>
      <c r="K140"/>
    </row>
    <row r="141" spans="1:11" x14ac:dyDescent="0.2">
      <c r="A141"/>
      <c r="B141"/>
      <c r="C141"/>
      <c r="D141"/>
      <c r="E141"/>
      <c r="F141"/>
      <c r="G141"/>
      <c r="H141"/>
      <c r="I141"/>
      <c r="J141"/>
      <c r="K141"/>
    </row>
    <row r="142" spans="1:11" x14ac:dyDescent="0.2">
      <c r="A142"/>
      <c r="B142"/>
      <c r="C142"/>
      <c r="D142"/>
      <c r="E142"/>
      <c r="F142"/>
      <c r="G142"/>
      <c r="H142"/>
      <c r="I142"/>
      <c r="J142"/>
      <c r="K142"/>
    </row>
    <row r="143" spans="1:11" x14ac:dyDescent="0.2">
      <c r="A143"/>
      <c r="B143"/>
      <c r="C143"/>
      <c r="D143"/>
      <c r="E143"/>
      <c r="F143"/>
      <c r="G143"/>
      <c r="H143"/>
      <c r="I143"/>
      <c r="J143"/>
      <c r="K143"/>
    </row>
    <row r="144" spans="1:11" x14ac:dyDescent="0.2">
      <c r="A144"/>
      <c r="B144"/>
      <c r="C144"/>
      <c r="D144"/>
      <c r="E144"/>
      <c r="F144"/>
      <c r="G144"/>
      <c r="H144"/>
      <c r="I144"/>
      <c r="J144"/>
      <c r="K144"/>
    </row>
    <row r="145" spans="1:11" x14ac:dyDescent="0.2">
      <c r="A145"/>
      <c r="B145"/>
      <c r="C145"/>
      <c r="D145"/>
      <c r="E145"/>
      <c r="F145"/>
      <c r="G145"/>
      <c r="H145"/>
      <c r="I145"/>
      <c r="J145"/>
      <c r="K145"/>
    </row>
    <row r="146" spans="1:11" x14ac:dyDescent="0.2">
      <c r="A146"/>
      <c r="B146"/>
      <c r="C146"/>
      <c r="D146"/>
      <c r="E146"/>
      <c r="F146"/>
      <c r="G146"/>
      <c r="H146"/>
      <c r="I146"/>
      <c r="J146"/>
      <c r="K146"/>
    </row>
    <row r="147" spans="1:11" x14ac:dyDescent="0.2">
      <c r="A147"/>
      <c r="B147"/>
      <c r="C147"/>
      <c r="D147"/>
      <c r="E147"/>
      <c r="F147"/>
      <c r="G147"/>
      <c r="H147"/>
      <c r="I147"/>
      <c r="J147"/>
      <c r="K147"/>
    </row>
    <row r="148" spans="1:11" x14ac:dyDescent="0.2">
      <c r="A148"/>
      <c r="B148"/>
      <c r="C148"/>
      <c r="D148"/>
      <c r="E148"/>
      <c r="F148"/>
      <c r="G148"/>
      <c r="H148"/>
      <c r="I148"/>
      <c r="J148"/>
      <c r="K148"/>
    </row>
    <row r="149" spans="1:11" x14ac:dyDescent="0.2">
      <c r="A149"/>
      <c r="B149"/>
      <c r="C149"/>
      <c r="D149"/>
      <c r="E149"/>
      <c r="F149"/>
      <c r="G149"/>
      <c r="H149"/>
      <c r="I149"/>
      <c r="J149"/>
      <c r="K149"/>
    </row>
    <row r="150" spans="1:11" x14ac:dyDescent="0.2">
      <c r="A150"/>
      <c r="B150"/>
      <c r="C150"/>
      <c r="D150"/>
      <c r="E150"/>
      <c r="F150"/>
      <c r="G150"/>
      <c r="H150"/>
      <c r="I150"/>
      <c r="J150"/>
      <c r="K150"/>
    </row>
    <row r="151" spans="1:11" x14ac:dyDescent="0.2">
      <c r="A151"/>
      <c r="B151"/>
      <c r="C151"/>
      <c r="D151"/>
      <c r="E151"/>
      <c r="F151"/>
      <c r="G151"/>
      <c r="H151"/>
      <c r="I151"/>
      <c r="J151"/>
      <c r="K151"/>
    </row>
    <row r="152" spans="1:11" x14ac:dyDescent="0.2">
      <c r="A152"/>
      <c r="B152"/>
      <c r="C152"/>
      <c r="D152"/>
      <c r="E152"/>
      <c r="F152"/>
      <c r="G152"/>
      <c r="H152"/>
      <c r="I152"/>
      <c r="J152"/>
      <c r="K152"/>
    </row>
    <row r="153" spans="1:11" x14ac:dyDescent="0.2">
      <c r="A153"/>
      <c r="B153"/>
      <c r="C153"/>
      <c r="D153"/>
      <c r="E153"/>
      <c r="F153"/>
      <c r="G153"/>
      <c r="H153"/>
      <c r="I153"/>
      <c r="J153"/>
      <c r="K153"/>
    </row>
    <row r="154" spans="1:11" x14ac:dyDescent="0.2">
      <c r="A154"/>
      <c r="B154"/>
      <c r="C154"/>
      <c r="D154"/>
      <c r="E154"/>
      <c r="F154"/>
      <c r="G154"/>
      <c r="H154"/>
      <c r="I154"/>
      <c r="J154"/>
      <c r="K154"/>
    </row>
    <row r="155" spans="1:11" x14ac:dyDescent="0.2">
      <c r="A155"/>
      <c r="B155"/>
      <c r="C155"/>
      <c r="D155"/>
      <c r="E155"/>
      <c r="F155"/>
      <c r="G155"/>
      <c r="H155"/>
      <c r="I155"/>
      <c r="J155"/>
      <c r="K155"/>
    </row>
    <row r="156" spans="1:11" x14ac:dyDescent="0.2">
      <c r="A156"/>
      <c r="B156"/>
      <c r="C156"/>
      <c r="D156"/>
      <c r="E156"/>
      <c r="F156"/>
      <c r="G156"/>
      <c r="H156"/>
      <c r="I156"/>
      <c r="J156"/>
      <c r="K156"/>
    </row>
    <row r="157" spans="1:11" x14ac:dyDescent="0.2">
      <c r="A157"/>
      <c r="B157"/>
      <c r="C157"/>
      <c r="D157"/>
      <c r="E157"/>
      <c r="F157"/>
      <c r="G157"/>
      <c r="H157"/>
      <c r="I157"/>
      <c r="J157"/>
      <c r="K157"/>
    </row>
    <row r="158" spans="1:11" x14ac:dyDescent="0.2">
      <c r="A158"/>
      <c r="B158"/>
      <c r="C158"/>
      <c r="D158"/>
      <c r="E158"/>
      <c r="F158"/>
      <c r="G158"/>
      <c r="H158"/>
      <c r="I158"/>
      <c r="J158"/>
      <c r="K158"/>
    </row>
    <row r="159" spans="1:11" x14ac:dyDescent="0.2">
      <c r="A159"/>
      <c r="B159"/>
      <c r="C159"/>
      <c r="D159"/>
      <c r="E159"/>
      <c r="F159"/>
      <c r="G159"/>
      <c r="H159"/>
      <c r="I159"/>
      <c r="J159"/>
      <c r="K159"/>
    </row>
    <row r="160" spans="1:11" x14ac:dyDescent="0.2">
      <c r="A160"/>
      <c r="B160"/>
      <c r="C160"/>
      <c r="D160"/>
      <c r="E160"/>
      <c r="F160"/>
      <c r="G160"/>
      <c r="H160"/>
      <c r="I160"/>
      <c r="J160"/>
      <c r="K160"/>
    </row>
    <row r="161" spans="1:11" x14ac:dyDescent="0.2">
      <c r="A161"/>
      <c r="B161"/>
      <c r="C161"/>
      <c r="D161"/>
      <c r="E161"/>
      <c r="F161"/>
      <c r="G161"/>
      <c r="H161"/>
      <c r="I161"/>
      <c r="J161"/>
      <c r="K161"/>
    </row>
    <row r="162" spans="1:11" x14ac:dyDescent="0.2">
      <c r="A162"/>
      <c r="B162"/>
      <c r="C162"/>
      <c r="D162"/>
      <c r="E162"/>
      <c r="F162"/>
      <c r="G162"/>
      <c r="H162"/>
      <c r="I162"/>
      <c r="J162"/>
      <c r="K162"/>
    </row>
    <row r="163" spans="1:11" x14ac:dyDescent="0.2">
      <c r="A163"/>
      <c r="B163"/>
      <c r="C163"/>
      <c r="D163"/>
      <c r="E163"/>
      <c r="F163"/>
      <c r="G163"/>
      <c r="H163"/>
      <c r="I163"/>
      <c r="J163"/>
      <c r="K163"/>
    </row>
    <row r="164" spans="1:11" x14ac:dyDescent="0.2">
      <c r="A164"/>
      <c r="B164"/>
      <c r="C164"/>
      <c r="D164"/>
      <c r="E164"/>
      <c r="F164"/>
      <c r="G164"/>
      <c r="H164"/>
      <c r="I164"/>
      <c r="J164"/>
      <c r="K164"/>
    </row>
    <row r="165" spans="1:11" x14ac:dyDescent="0.2">
      <c r="A165"/>
      <c r="B165"/>
      <c r="C165"/>
      <c r="D165"/>
      <c r="E165"/>
      <c r="F165"/>
      <c r="G165"/>
      <c r="H165"/>
      <c r="I165"/>
      <c r="J165"/>
      <c r="K165"/>
    </row>
    <row r="166" spans="1:11" x14ac:dyDescent="0.2">
      <c r="A166"/>
      <c r="B166"/>
      <c r="C166"/>
      <c r="D166"/>
      <c r="E166"/>
      <c r="F166"/>
      <c r="G166"/>
      <c r="H166"/>
      <c r="I166"/>
      <c r="J166"/>
      <c r="K166"/>
    </row>
    <row r="167" spans="1:11" x14ac:dyDescent="0.2">
      <c r="A167"/>
      <c r="B167"/>
      <c r="C167"/>
      <c r="D167"/>
      <c r="E167"/>
      <c r="F167"/>
      <c r="G167"/>
      <c r="H167"/>
      <c r="I167"/>
      <c r="J167"/>
      <c r="K167"/>
    </row>
    <row r="168" spans="1:11" x14ac:dyDescent="0.2">
      <c r="A168"/>
      <c r="B168"/>
      <c r="C168"/>
      <c r="D168"/>
      <c r="E168"/>
      <c r="F168"/>
      <c r="G168"/>
      <c r="H168"/>
      <c r="I168"/>
      <c r="J168"/>
      <c r="K168"/>
    </row>
    <row r="169" spans="1:11" x14ac:dyDescent="0.2">
      <c r="A169"/>
      <c r="B169"/>
      <c r="C169"/>
      <c r="D169"/>
      <c r="E169"/>
      <c r="F169"/>
      <c r="G169"/>
      <c r="H169"/>
      <c r="I169"/>
      <c r="J169"/>
      <c r="K169"/>
    </row>
    <row r="170" spans="1:11" x14ac:dyDescent="0.2">
      <c r="A170"/>
      <c r="B170"/>
      <c r="C170"/>
      <c r="D170"/>
      <c r="E170"/>
      <c r="F170"/>
      <c r="G170"/>
      <c r="H170"/>
      <c r="I170"/>
      <c r="J170"/>
      <c r="K170"/>
    </row>
    <row r="171" spans="1:11" x14ac:dyDescent="0.2">
      <c r="A171"/>
      <c r="B171"/>
      <c r="C171"/>
      <c r="D171"/>
      <c r="E171"/>
      <c r="F171"/>
      <c r="G171"/>
      <c r="H171"/>
      <c r="I171"/>
      <c r="J171"/>
      <c r="K171"/>
    </row>
    <row r="172" spans="1:11" x14ac:dyDescent="0.2">
      <c r="A172"/>
      <c r="B172"/>
      <c r="C172"/>
      <c r="D172"/>
      <c r="E172"/>
      <c r="F172"/>
      <c r="G172"/>
      <c r="H172"/>
      <c r="I172"/>
      <c r="J172"/>
      <c r="K172"/>
    </row>
    <row r="173" spans="1:11" x14ac:dyDescent="0.2">
      <c r="A173"/>
      <c r="B173"/>
      <c r="C173"/>
      <c r="D173"/>
      <c r="E173"/>
      <c r="F173"/>
      <c r="G173"/>
      <c r="H173"/>
      <c r="I173"/>
      <c r="J173"/>
      <c r="K173"/>
    </row>
    <row r="174" spans="1:11" x14ac:dyDescent="0.2">
      <c r="A174"/>
      <c r="B174"/>
      <c r="C174"/>
      <c r="D174"/>
      <c r="E174"/>
      <c r="F174"/>
      <c r="G174"/>
      <c r="H174"/>
      <c r="I174"/>
      <c r="J174"/>
      <c r="K174"/>
    </row>
    <row r="175" spans="1:11" x14ac:dyDescent="0.2">
      <c r="A175"/>
      <c r="B175"/>
      <c r="C175"/>
      <c r="D175"/>
      <c r="E175"/>
      <c r="F175"/>
      <c r="G175"/>
      <c r="H175"/>
      <c r="I175"/>
      <c r="J175"/>
      <c r="K175"/>
    </row>
    <row r="176" spans="1:11" x14ac:dyDescent="0.2">
      <c r="A176"/>
      <c r="B176"/>
      <c r="C176"/>
      <c r="D176"/>
      <c r="E176"/>
      <c r="F176"/>
      <c r="G176"/>
      <c r="H176"/>
      <c r="I176"/>
      <c r="J176"/>
      <c r="K176"/>
    </row>
    <row r="177" spans="1:11" x14ac:dyDescent="0.2">
      <c r="A177"/>
      <c r="B177"/>
      <c r="C177"/>
      <c r="D177"/>
      <c r="E177"/>
      <c r="F177"/>
      <c r="G177"/>
      <c r="H177"/>
      <c r="I177"/>
      <c r="J177"/>
      <c r="K177"/>
    </row>
    <row r="178" spans="1:11" x14ac:dyDescent="0.2">
      <c r="A178"/>
      <c r="B178"/>
      <c r="C178"/>
      <c r="D178"/>
      <c r="E178"/>
      <c r="F178"/>
      <c r="G178"/>
      <c r="H178"/>
      <c r="I178"/>
      <c r="J178"/>
      <c r="K178"/>
    </row>
    <row r="179" spans="1:11" ht="11.25" customHeight="1" x14ac:dyDescent="0.2">
      <c r="A179"/>
      <c r="B179"/>
      <c r="C179"/>
      <c r="D179"/>
      <c r="E179"/>
      <c r="F179"/>
      <c r="G179"/>
      <c r="H179"/>
      <c r="I179"/>
      <c r="J179"/>
      <c r="K179"/>
    </row>
    <row r="180" spans="1:11" s="31" customFormat="1" x14ac:dyDescent="0.2">
      <c r="A180"/>
      <c r="B180"/>
      <c r="C180"/>
      <c r="D180"/>
      <c r="E180"/>
      <c r="F180"/>
      <c r="G180"/>
      <c r="H180"/>
      <c r="I180"/>
      <c r="J180"/>
      <c r="K180"/>
    </row>
    <row r="181" spans="1:11" x14ac:dyDescent="0.2">
      <c r="A181"/>
      <c r="B181"/>
      <c r="C181"/>
      <c r="D181"/>
      <c r="E181"/>
      <c r="F181"/>
      <c r="G181"/>
      <c r="H181"/>
      <c r="I181"/>
      <c r="J181"/>
      <c r="K181"/>
    </row>
    <row r="182" spans="1:11" x14ac:dyDescent="0.2">
      <c r="A182"/>
      <c r="B182"/>
      <c r="C182"/>
      <c r="D182"/>
      <c r="E182"/>
      <c r="F182"/>
      <c r="G182"/>
      <c r="H182"/>
      <c r="I182"/>
      <c r="J182"/>
      <c r="K182"/>
    </row>
    <row r="183" spans="1:11" x14ac:dyDescent="0.2">
      <c r="A183"/>
      <c r="B183"/>
      <c r="C183"/>
      <c r="D183"/>
      <c r="E183"/>
      <c r="F183"/>
      <c r="G183"/>
      <c r="H183"/>
      <c r="I183"/>
      <c r="J183"/>
      <c r="K183"/>
    </row>
    <row r="184" spans="1:11" x14ac:dyDescent="0.2">
      <c r="A184"/>
      <c r="B184"/>
      <c r="C184"/>
      <c r="D184"/>
      <c r="E184"/>
      <c r="F184"/>
      <c r="G184"/>
      <c r="H184"/>
      <c r="I184"/>
      <c r="J184"/>
      <c r="K184"/>
    </row>
    <row r="185" spans="1:11" x14ac:dyDescent="0.2">
      <c r="A185"/>
      <c r="B185"/>
      <c r="C185"/>
      <c r="D185"/>
      <c r="E185"/>
      <c r="F185"/>
      <c r="G185"/>
      <c r="H185"/>
      <c r="I185"/>
      <c r="J185"/>
      <c r="K185"/>
    </row>
    <row r="186" spans="1:11" x14ac:dyDescent="0.2">
      <c r="A186"/>
      <c r="B186"/>
      <c r="C186"/>
      <c r="D186"/>
      <c r="E186"/>
      <c r="F186"/>
      <c r="G186"/>
      <c r="H186"/>
      <c r="I186"/>
      <c r="J186"/>
      <c r="K186"/>
    </row>
    <row r="187" spans="1:11" x14ac:dyDescent="0.2">
      <c r="A187"/>
      <c r="B187"/>
      <c r="C187"/>
      <c r="D187"/>
      <c r="E187"/>
      <c r="F187"/>
      <c r="G187"/>
      <c r="H187"/>
      <c r="I187"/>
      <c r="J187"/>
      <c r="K187"/>
    </row>
    <row r="188" spans="1:11" x14ac:dyDescent="0.2">
      <c r="A188"/>
      <c r="B188"/>
      <c r="C188"/>
      <c r="D188"/>
      <c r="E188"/>
      <c r="F188"/>
      <c r="G188"/>
      <c r="H188"/>
      <c r="I188"/>
      <c r="J188"/>
      <c r="K188"/>
    </row>
    <row r="189" spans="1:11" x14ac:dyDescent="0.2">
      <c r="A189"/>
      <c r="B189"/>
      <c r="C189"/>
      <c r="D189"/>
      <c r="E189"/>
      <c r="F189"/>
      <c r="G189"/>
      <c r="H189"/>
      <c r="I189"/>
      <c r="J189"/>
      <c r="K189"/>
    </row>
    <row r="190" spans="1:11" x14ac:dyDescent="0.2">
      <c r="A190"/>
      <c r="B190"/>
      <c r="C190"/>
      <c r="D190"/>
      <c r="E190"/>
      <c r="F190"/>
      <c r="G190"/>
      <c r="H190"/>
      <c r="I190"/>
      <c r="J190"/>
      <c r="K190"/>
    </row>
    <row r="191" spans="1:11" x14ac:dyDescent="0.2">
      <c r="A191"/>
      <c r="B191"/>
      <c r="C191"/>
      <c r="D191"/>
      <c r="E191"/>
      <c r="F191"/>
      <c r="G191"/>
      <c r="H191"/>
      <c r="I191"/>
      <c r="J191"/>
      <c r="K191"/>
    </row>
    <row r="192" spans="1:11" x14ac:dyDescent="0.2">
      <c r="A192"/>
      <c r="B192"/>
      <c r="C192"/>
      <c r="D192"/>
      <c r="E192"/>
      <c r="F192"/>
      <c r="G192"/>
      <c r="H192"/>
      <c r="I192"/>
      <c r="J192"/>
      <c r="K192"/>
    </row>
    <row r="193" spans="1:11" x14ac:dyDescent="0.2">
      <c r="A193"/>
      <c r="B193"/>
      <c r="C193"/>
      <c r="D193"/>
      <c r="E193"/>
      <c r="F193"/>
      <c r="G193"/>
      <c r="H193"/>
      <c r="I193"/>
      <c r="J193"/>
      <c r="K193"/>
    </row>
    <row r="194" spans="1:11" x14ac:dyDescent="0.2">
      <c r="A194"/>
      <c r="B194"/>
      <c r="C194"/>
      <c r="D194"/>
      <c r="E194"/>
      <c r="F194"/>
      <c r="G194"/>
      <c r="H194"/>
      <c r="I194"/>
      <c r="J194"/>
      <c r="K194"/>
    </row>
    <row r="195" spans="1:11" x14ac:dyDescent="0.2">
      <c r="A195"/>
      <c r="B195"/>
      <c r="C195"/>
      <c r="D195"/>
      <c r="E195"/>
      <c r="F195"/>
      <c r="G195"/>
      <c r="H195"/>
      <c r="I195"/>
      <c r="J195"/>
      <c r="K195"/>
    </row>
    <row r="196" spans="1:11" x14ac:dyDescent="0.2">
      <c r="A196"/>
      <c r="B196"/>
      <c r="C196"/>
      <c r="D196"/>
      <c r="E196"/>
      <c r="F196"/>
      <c r="G196"/>
      <c r="H196"/>
      <c r="I196"/>
      <c r="J196"/>
      <c r="K196"/>
    </row>
    <row r="197" spans="1:11" x14ac:dyDescent="0.2">
      <c r="A197"/>
      <c r="B197"/>
      <c r="C197"/>
      <c r="D197"/>
      <c r="E197"/>
      <c r="F197"/>
      <c r="G197"/>
      <c r="H197"/>
      <c r="I197"/>
      <c r="J197"/>
      <c r="K197"/>
    </row>
    <row r="198" spans="1:11" x14ac:dyDescent="0.2">
      <c r="A198"/>
      <c r="B198"/>
      <c r="C198"/>
      <c r="D198"/>
      <c r="E198"/>
      <c r="F198"/>
      <c r="G198"/>
      <c r="H198"/>
      <c r="I198"/>
      <c r="J198"/>
      <c r="K198"/>
    </row>
    <row r="199" spans="1:11" x14ac:dyDescent="0.2">
      <c r="A199"/>
      <c r="B199"/>
      <c r="C199"/>
      <c r="D199"/>
      <c r="E199"/>
      <c r="F199"/>
      <c r="G199"/>
      <c r="H199"/>
      <c r="I199"/>
      <c r="J199"/>
      <c r="K199"/>
    </row>
    <row r="200" spans="1:11" x14ac:dyDescent="0.2">
      <c r="A200"/>
      <c r="B200"/>
      <c r="C200"/>
      <c r="D200"/>
      <c r="E200"/>
      <c r="F200"/>
      <c r="G200"/>
      <c r="H200"/>
      <c r="I200"/>
      <c r="J200"/>
      <c r="K200"/>
    </row>
    <row r="201" spans="1:11" x14ac:dyDescent="0.2">
      <c r="A201"/>
      <c r="B201"/>
      <c r="C201"/>
      <c r="D201"/>
      <c r="E201"/>
      <c r="F201"/>
      <c r="G201"/>
      <c r="H201"/>
      <c r="I201"/>
      <c r="J201"/>
      <c r="K201"/>
    </row>
    <row r="202" spans="1:11" x14ac:dyDescent="0.2">
      <c r="A202"/>
      <c r="B202"/>
      <c r="C202"/>
      <c r="D202"/>
      <c r="E202"/>
      <c r="F202"/>
      <c r="G202"/>
      <c r="H202"/>
      <c r="I202"/>
      <c r="J202"/>
      <c r="K202"/>
    </row>
    <row r="203" spans="1:11" x14ac:dyDescent="0.2">
      <c r="A203"/>
      <c r="B203"/>
      <c r="C203"/>
      <c r="D203"/>
      <c r="E203"/>
      <c r="F203"/>
      <c r="G203"/>
      <c r="H203"/>
      <c r="I203"/>
      <c r="J203"/>
      <c r="K203"/>
    </row>
    <row r="204" spans="1:11" x14ac:dyDescent="0.2">
      <c r="A204"/>
      <c r="B204"/>
      <c r="C204"/>
      <c r="D204"/>
      <c r="E204"/>
      <c r="F204"/>
      <c r="G204"/>
      <c r="H204"/>
      <c r="I204"/>
      <c r="J204"/>
      <c r="K204"/>
    </row>
    <row r="205" spans="1:11" x14ac:dyDescent="0.2">
      <c r="A205"/>
      <c r="B205"/>
      <c r="C205"/>
      <c r="D205"/>
      <c r="E205"/>
      <c r="F205"/>
      <c r="G205"/>
      <c r="H205"/>
      <c r="I205"/>
      <c r="J205"/>
      <c r="K205"/>
    </row>
    <row r="206" spans="1:11" x14ac:dyDescent="0.2">
      <c r="A206"/>
      <c r="B206"/>
      <c r="C206"/>
      <c r="D206"/>
      <c r="E206"/>
      <c r="F206"/>
      <c r="G206"/>
      <c r="H206"/>
      <c r="I206"/>
      <c r="J206"/>
      <c r="K206"/>
    </row>
    <row r="207" spans="1:11" x14ac:dyDescent="0.2">
      <c r="A207"/>
      <c r="B207"/>
      <c r="C207"/>
      <c r="D207"/>
      <c r="E207"/>
      <c r="F207"/>
      <c r="G207"/>
      <c r="H207"/>
      <c r="I207"/>
      <c r="J207"/>
      <c r="K207"/>
    </row>
    <row r="208" spans="1:11" x14ac:dyDescent="0.2">
      <c r="A208"/>
      <c r="B208"/>
      <c r="C208"/>
      <c r="D208"/>
      <c r="E208"/>
      <c r="F208"/>
      <c r="G208"/>
      <c r="H208"/>
      <c r="I208"/>
      <c r="J208"/>
      <c r="K208"/>
    </row>
    <row r="209" spans="1:11" x14ac:dyDescent="0.2">
      <c r="A209"/>
      <c r="B209"/>
      <c r="C209"/>
      <c r="D209"/>
      <c r="E209"/>
      <c r="F209"/>
      <c r="G209"/>
      <c r="H209"/>
      <c r="I209"/>
      <c r="J209"/>
      <c r="K209"/>
    </row>
    <row r="210" spans="1:11" x14ac:dyDescent="0.2">
      <c r="A210"/>
      <c r="B210"/>
      <c r="C210"/>
      <c r="D210"/>
      <c r="E210"/>
      <c r="F210"/>
      <c r="G210"/>
      <c r="H210"/>
      <c r="I210"/>
      <c r="J210"/>
      <c r="K210"/>
    </row>
    <row r="211" spans="1:11" x14ac:dyDescent="0.2">
      <c r="A211"/>
      <c r="B211"/>
      <c r="C211"/>
      <c r="D211"/>
      <c r="E211"/>
      <c r="F211"/>
      <c r="G211"/>
      <c r="H211"/>
      <c r="I211"/>
      <c r="J211"/>
      <c r="K211"/>
    </row>
    <row r="212" spans="1:11" x14ac:dyDescent="0.2">
      <c r="A212"/>
      <c r="B212"/>
      <c r="C212"/>
      <c r="D212"/>
      <c r="E212"/>
      <c r="F212"/>
      <c r="G212"/>
      <c r="H212"/>
      <c r="I212"/>
      <c r="J212"/>
      <c r="K212"/>
    </row>
    <row r="213" spans="1:11" x14ac:dyDescent="0.2">
      <c r="A213"/>
      <c r="B213"/>
      <c r="C213"/>
      <c r="D213"/>
      <c r="E213"/>
      <c r="F213"/>
      <c r="G213"/>
      <c r="H213"/>
      <c r="I213"/>
      <c r="J213"/>
      <c r="K213"/>
    </row>
    <row r="214" spans="1:11" x14ac:dyDescent="0.2">
      <c r="A214"/>
      <c r="B214"/>
      <c r="C214"/>
      <c r="D214"/>
      <c r="E214"/>
      <c r="F214"/>
      <c r="G214"/>
      <c r="H214"/>
      <c r="I214"/>
      <c r="J214"/>
      <c r="K214"/>
    </row>
    <row r="215" spans="1:11" x14ac:dyDescent="0.2">
      <c r="A215"/>
      <c r="B215"/>
      <c r="C215"/>
      <c r="D215"/>
      <c r="E215"/>
      <c r="F215"/>
      <c r="G215"/>
      <c r="H215"/>
      <c r="I215"/>
      <c r="J215"/>
      <c r="K215"/>
    </row>
    <row r="216" spans="1:11" x14ac:dyDescent="0.2">
      <c r="A216"/>
      <c r="B216"/>
      <c r="C216"/>
      <c r="D216"/>
      <c r="E216"/>
      <c r="F216"/>
      <c r="G216"/>
      <c r="H216"/>
      <c r="I216"/>
      <c r="J216"/>
      <c r="K216"/>
    </row>
    <row r="217" spans="1:11" x14ac:dyDescent="0.2">
      <c r="A217"/>
      <c r="B217"/>
      <c r="C217"/>
      <c r="D217"/>
      <c r="E217"/>
      <c r="F217"/>
      <c r="G217"/>
      <c r="H217"/>
      <c r="I217"/>
      <c r="J217"/>
      <c r="K217"/>
    </row>
    <row r="218" spans="1:11" x14ac:dyDescent="0.2">
      <c r="A218"/>
      <c r="B218"/>
      <c r="C218"/>
      <c r="D218"/>
      <c r="E218"/>
      <c r="F218"/>
      <c r="G218"/>
      <c r="H218"/>
      <c r="I218"/>
      <c r="J218"/>
      <c r="K218"/>
    </row>
    <row r="219" spans="1:11" x14ac:dyDescent="0.2">
      <c r="A219"/>
      <c r="B219"/>
      <c r="C219"/>
      <c r="D219"/>
      <c r="E219"/>
      <c r="F219"/>
      <c r="G219"/>
      <c r="H219"/>
      <c r="I219"/>
      <c r="J219"/>
      <c r="K219"/>
    </row>
    <row r="220" spans="1:11" x14ac:dyDescent="0.2">
      <c r="A220"/>
      <c r="B220"/>
      <c r="C220"/>
      <c r="D220"/>
      <c r="E220"/>
      <c r="F220"/>
      <c r="G220"/>
      <c r="H220"/>
      <c r="I220"/>
      <c r="J220"/>
      <c r="K220"/>
    </row>
    <row r="221" spans="1:11" x14ac:dyDescent="0.2">
      <c r="A221"/>
      <c r="B221"/>
      <c r="C221"/>
      <c r="D221"/>
      <c r="E221"/>
      <c r="F221"/>
      <c r="G221"/>
      <c r="H221"/>
      <c r="I221"/>
      <c r="J221"/>
      <c r="K221"/>
    </row>
    <row r="222" spans="1:11" x14ac:dyDescent="0.2">
      <c r="A222"/>
      <c r="B222"/>
      <c r="C222"/>
      <c r="D222"/>
      <c r="E222"/>
      <c r="F222"/>
      <c r="G222"/>
      <c r="H222"/>
      <c r="I222"/>
      <c r="J222"/>
      <c r="K222"/>
    </row>
    <row r="223" spans="1:11" x14ac:dyDescent="0.2">
      <c r="A223"/>
      <c r="B223"/>
      <c r="C223"/>
      <c r="D223"/>
      <c r="E223"/>
      <c r="F223"/>
      <c r="G223"/>
      <c r="H223"/>
      <c r="I223"/>
      <c r="J223"/>
      <c r="K223"/>
    </row>
    <row r="224" spans="1:11" x14ac:dyDescent="0.2">
      <c r="A224"/>
      <c r="B224"/>
      <c r="C224"/>
      <c r="D224"/>
      <c r="E224"/>
      <c r="F224"/>
      <c r="G224"/>
      <c r="H224"/>
      <c r="I224"/>
      <c r="J224"/>
      <c r="K224"/>
    </row>
    <row r="225" spans="1:11" x14ac:dyDescent="0.2">
      <c r="A225"/>
      <c r="B225"/>
      <c r="C225"/>
      <c r="D225"/>
      <c r="E225"/>
      <c r="F225"/>
      <c r="G225"/>
      <c r="H225"/>
      <c r="I225"/>
      <c r="J225"/>
      <c r="K225"/>
    </row>
    <row r="226" spans="1:11" x14ac:dyDescent="0.2">
      <c r="A226"/>
      <c r="B226"/>
      <c r="C226"/>
      <c r="D226"/>
      <c r="E226"/>
      <c r="F226"/>
      <c r="G226"/>
      <c r="H226"/>
      <c r="I226"/>
      <c r="J226"/>
      <c r="K226"/>
    </row>
    <row r="227" spans="1:11" x14ac:dyDescent="0.2">
      <c r="A227"/>
      <c r="B227"/>
      <c r="C227"/>
      <c r="D227"/>
      <c r="E227"/>
      <c r="F227"/>
      <c r="G227"/>
      <c r="H227"/>
      <c r="I227"/>
      <c r="J227"/>
      <c r="K227"/>
    </row>
    <row r="228" spans="1:11" x14ac:dyDescent="0.2">
      <c r="A228"/>
      <c r="B228"/>
      <c r="C228"/>
      <c r="D228"/>
      <c r="E228"/>
      <c r="F228"/>
      <c r="G228"/>
      <c r="H228"/>
      <c r="I228"/>
      <c r="J228"/>
      <c r="K228"/>
    </row>
    <row r="229" spans="1:11" x14ac:dyDescent="0.2">
      <c r="A229"/>
      <c r="B229"/>
      <c r="C229"/>
      <c r="D229"/>
      <c r="E229"/>
      <c r="F229"/>
      <c r="G229"/>
      <c r="H229"/>
      <c r="I229"/>
      <c r="J229"/>
      <c r="K229"/>
    </row>
    <row r="230" spans="1:11" x14ac:dyDescent="0.2">
      <c r="A230"/>
      <c r="B230"/>
      <c r="C230"/>
      <c r="D230"/>
      <c r="E230"/>
      <c r="F230"/>
      <c r="G230"/>
      <c r="H230"/>
      <c r="I230"/>
      <c r="J230"/>
      <c r="K230"/>
    </row>
    <row r="231" spans="1:11" x14ac:dyDescent="0.2">
      <c r="A231"/>
      <c r="B231"/>
      <c r="C231"/>
      <c r="D231"/>
      <c r="E231"/>
      <c r="F231"/>
      <c r="G231"/>
      <c r="H231"/>
      <c r="I231"/>
      <c r="J231"/>
      <c r="K231"/>
    </row>
    <row r="232" spans="1:11" x14ac:dyDescent="0.2">
      <c r="A232"/>
      <c r="B232"/>
      <c r="C232"/>
      <c r="D232"/>
      <c r="E232"/>
      <c r="F232"/>
      <c r="G232"/>
      <c r="H232"/>
      <c r="I232"/>
      <c r="J232"/>
      <c r="K232"/>
    </row>
    <row r="233" spans="1:11" x14ac:dyDescent="0.2">
      <c r="A233"/>
      <c r="B233"/>
      <c r="C233"/>
      <c r="D233"/>
      <c r="E233"/>
      <c r="F233"/>
      <c r="G233"/>
      <c r="H233"/>
      <c r="I233"/>
      <c r="J233"/>
      <c r="K233"/>
    </row>
    <row r="234" spans="1:11" x14ac:dyDescent="0.2">
      <c r="A234"/>
      <c r="B234"/>
      <c r="C234"/>
      <c r="D234"/>
      <c r="E234"/>
      <c r="F234"/>
      <c r="G234"/>
      <c r="H234"/>
      <c r="I234"/>
      <c r="J234"/>
      <c r="K234"/>
    </row>
    <row r="235" spans="1:11" x14ac:dyDescent="0.2">
      <c r="A235"/>
      <c r="B235"/>
      <c r="C235"/>
      <c r="D235"/>
      <c r="E235"/>
      <c r="F235"/>
      <c r="G235"/>
      <c r="H235"/>
      <c r="I235"/>
      <c r="J235"/>
      <c r="K235"/>
    </row>
    <row r="236" spans="1:11" x14ac:dyDescent="0.2">
      <c r="A236"/>
      <c r="B236"/>
      <c r="C236"/>
      <c r="D236"/>
      <c r="E236"/>
      <c r="F236"/>
      <c r="G236"/>
      <c r="H236"/>
      <c r="I236"/>
      <c r="J236"/>
      <c r="K236"/>
    </row>
    <row r="237" spans="1:11" x14ac:dyDescent="0.2">
      <c r="A237"/>
      <c r="B237"/>
      <c r="C237"/>
      <c r="D237"/>
      <c r="E237"/>
      <c r="F237"/>
      <c r="G237"/>
      <c r="H237"/>
      <c r="I237"/>
      <c r="J237"/>
      <c r="K237"/>
    </row>
    <row r="238" spans="1:11" x14ac:dyDescent="0.2">
      <c r="A238"/>
      <c r="B238"/>
      <c r="C238"/>
      <c r="D238"/>
      <c r="E238"/>
      <c r="F238"/>
      <c r="G238"/>
      <c r="H238"/>
      <c r="I238"/>
      <c r="J238"/>
      <c r="K238"/>
    </row>
    <row r="239" spans="1:11" x14ac:dyDescent="0.2">
      <c r="A239"/>
      <c r="B239"/>
      <c r="C239"/>
      <c r="D239"/>
      <c r="E239"/>
      <c r="F239"/>
      <c r="G239"/>
      <c r="H239"/>
      <c r="I239"/>
      <c r="J239"/>
      <c r="K239"/>
    </row>
    <row r="240" spans="1:11" x14ac:dyDescent="0.2">
      <c r="A240"/>
      <c r="B240"/>
      <c r="C240"/>
      <c r="D240"/>
      <c r="E240"/>
      <c r="F240"/>
      <c r="G240"/>
      <c r="H240"/>
      <c r="I240"/>
      <c r="J240"/>
      <c r="K240"/>
    </row>
    <row r="241" spans="1:11" x14ac:dyDescent="0.2">
      <c r="A241"/>
      <c r="B241"/>
      <c r="C241"/>
      <c r="D241"/>
      <c r="E241"/>
      <c r="F241"/>
      <c r="G241"/>
      <c r="H241"/>
      <c r="I241"/>
      <c r="J241"/>
      <c r="K241"/>
    </row>
    <row r="242" spans="1:11" x14ac:dyDescent="0.2">
      <c r="A242"/>
      <c r="B242"/>
      <c r="C242"/>
      <c r="D242"/>
      <c r="E242"/>
      <c r="F242"/>
      <c r="G242"/>
      <c r="H242"/>
      <c r="I242"/>
      <c r="J242"/>
      <c r="K242"/>
    </row>
    <row r="243" spans="1:11" x14ac:dyDescent="0.2">
      <c r="A243"/>
      <c r="B243"/>
      <c r="C243"/>
      <c r="D243"/>
      <c r="E243"/>
      <c r="F243"/>
      <c r="G243"/>
      <c r="H243"/>
      <c r="I243"/>
      <c r="J243"/>
      <c r="K243"/>
    </row>
    <row r="244" spans="1:11" x14ac:dyDescent="0.2">
      <c r="A244"/>
      <c r="B244"/>
      <c r="C244"/>
      <c r="D244"/>
      <c r="E244"/>
      <c r="F244"/>
      <c r="G244"/>
      <c r="H244"/>
      <c r="I244"/>
      <c r="J244"/>
      <c r="K244"/>
    </row>
    <row r="245" spans="1:11" x14ac:dyDescent="0.2">
      <c r="A245"/>
      <c r="B245"/>
      <c r="C245"/>
      <c r="D245"/>
      <c r="E245"/>
      <c r="F245"/>
      <c r="G245"/>
      <c r="H245"/>
      <c r="I245"/>
      <c r="J245"/>
      <c r="K245"/>
    </row>
    <row r="246" spans="1:11" x14ac:dyDescent="0.2">
      <c r="A246"/>
      <c r="B246"/>
      <c r="C246"/>
      <c r="D246"/>
      <c r="E246"/>
      <c r="F246"/>
      <c r="G246"/>
      <c r="H246"/>
      <c r="I246"/>
      <c r="J246"/>
      <c r="K246"/>
    </row>
    <row r="247" spans="1:11" x14ac:dyDescent="0.2">
      <c r="A247"/>
      <c r="B247"/>
      <c r="C247"/>
      <c r="D247"/>
      <c r="E247"/>
      <c r="F247"/>
      <c r="G247"/>
      <c r="H247"/>
      <c r="I247"/>
      <c r="J247"/>
      <c r="K247"/>
    </row>
    <row r="248" spans="1:11" x14ac:dyDescent="0.2">
      <c r="A248"/>
      <c r="B248"/>
      <c r="C248"/>
      <c r="D248"/>
      <c r="E248"/>
      <c r="F248"/>
      <c r="G248"/>
      <c r="H248"/>
      <c r="I248"/>
      <c r="J248"/>
      <c r="K248"/>
    </row>
    <row r="249" spans="1:11" x14ac:dyDescent="0.2">
      <c r="A249"/>
      <c r="B249"/>
      <c r="C249"/>
      <c r="D249"/>
      <c r="E249"/>
      <c r="F249"/>
      <c r="G249"/>
      <c r="H249"/>
      <c r="I249"/>
      <c r="J249"/>
      <c r="K249"/>
    </row>
    <row r="250" spans="1:11" x14ac:dyDescent="0.2">
      <c r="A250"/>
      <c r="B250"/>
      <c r="C250"/>
      <c r="D250"/>
      <c r="E250"/>
      <c r="F250"/>
      <c r="G250"/>
      <c r="H250"/>
      <c r="I250"/>
      <c r="J250"/>
      <c r="K250"/>
    </row>
    <row r="251" spans="1:11" x14ac:dyDescent="0.2">
      <c r="A251"/>
      <c r="B251"/>
      <c r="C251"/>
      <c r="D251"/>
      <c r="E251"/>
      <c r="F251"/>
      <c r="G251"/>
      <c r="H251"/>
      <c r="I251"/>
      <c r="J251"/>
      <c r="K251"/>
    </row>
    <row r="252" spans="1:11" x14ac:dyDescent="0.2">
      <c r="A252"/>
      <c r="B252"/>
      <c r="C252"/>
      <c r="D252"/>
      <c r="E252"/>
      <c r="F252"/>
      <c r="G252"/>
      <c r="H252"/>
      <c r="I252"/>
      <c r="J252"/>
      <c r="K252"/>
    </row>
    <row r="253" spans="1:11" x14ac:dyDescent="0.2">
      <c r="A253"/>
      <c r="B253"/>
      <c r="C253"/>
      <c r="D253"/>
      <c r="E253"/>
      <c r="F253"/>
      <c r="G253"/>
      <c r="H253"/>
      <c r="I253"/>
      <c r="J253"/>
      <c r="K253"/>
    </row>
    <row r="254" spans="1:11" x14ac:dyDescent="0.2">
      <c r="A254"/>
      <c r="B254"/>
      <c r="C254"/>
      <c r="D254"/>
      <c r="E254"/>
      <c r="F254"/>
      <c r="G254"/>
      <c r="H254"/>
      <c r="I254"/>
      <c r="J254"/>
      <c r="K254"/>
    </row>
    <row r="255" spans="1:11" x14ac:dyDescent="0.2">
      <c r="A255"/>
      <c r="B255"/>
      <c r="C255"/>
      <c r="D255"/>
      <c r="E255"/>
      <c r="F255"/>
      <c r="G255"/>
      <c r="H255"/>
      <c r="I255"/>
      <c r="J255"/>
      <c r="K255"/>
    </row>
    <row r="256" spans="1:11" x14ac:dyDescent="0.2">
      <c r="A256"/>
      <c r="B256"/>
      <c r="C256"/>
      <c r="D256"/>
      <c r="E256"/>
      <c r="F256"/>
      <c r="G256"/>
      <c r="H256"/>
      <c r="I256"/>
      <c r="J256"/>
      <c r="K256"/>
    </row>
    <row r="257" spans="1:11" x14ac:dyDescent="0.2">
      <c r="A257"/>
      <c r="B257"/>
      <c r="C257"/>
      <c r="D257"/>
      <c r="E257"/>
      <c r="F257"/>
      <c r="G257"/>
      <c r="H257"/>
      <c r="I257"/>
      <c r="J257"/>
      <c r="K257"/>
    </row>
    <row r="258" spans="1:11" x14ac:dyDescent="0.2">
      <c r="A258"/>
      <c r="B258"/>
      <c r="C258"/>
      <c r="D258"/>
      <c r="E258"/>
      <c r="F258"/>
      <c r="G258"/>
      <c r="H258"/>
      <c r="I258"/>
      <c r="J258"/>
      <c r="K258"/>
    </row>
    <row r="259" spans="1:11" x14ac:dyDescent="0.2">
      <c r="A259"/>
      <c r="B259"/>
      <c r="C259"/>
      <c r="D259"/>
      <c r="E259"/>
      <c r="F259"/>
      <c r="G259"/>
      <c r="H259"/>
      <c r="I259"/>
      <c r="J259"/>
      <c r="K259"/>
    </row>
    <row r="260" spans="1:11" x14ac:dyDescent="0.2">
      <c r="A260"/>
      <c r="B260"/>
      <c r="C260"/>
      <c r="D260"/>
      <c r="E260"/>
      <c r="F260"/>
      <c r="G260"/>
      <c r="H260"/>
      <c r="I260"/>
      <c r="J260"/>
      <c r="K260"/>
    </row>
    <row r="261" spans="1:11" x14ac:dyDescent="0.2">
      <c r="A261"/>
      <c r="B261"/>
      <c r="C261"/>
      <c r="D261"/>
      <c r="E261"/>
      <c r="F261"/>
      <c r="G261"/>
      <c r="H261"/>
      <c r="I261"/>
      <c r="J261"/>
      <c r="K261"/>
    </row>
    <row r="262" spans="1:11" x14ac:dyDescent="0.2">
      <c r="A262"/>
      <c r="B262"/>
      <c r="C262"/>
      <c r="D262"/>
      <c r="E262"/>
      <c r="F262"/>
      <c r="G262"/>
      <c r="H262"/>
      <c r="I262"/>
      <c r="J262"/>
      <c r="K262"/>
    </row>
    <row r="263" spans="1:11" x14ac:dyDescent="0.2">
      <c r="A263"/>
      <c r="B263"/>
      <c r="C263"/>
      <c r="D263"/>
      <c r="E263"/>
      <c r="F263"/>
      <c r="G263"/>
      <c r="H263"/>
      <c r="I263"/>
      <c r="J263"/>
      <c r="K263"/>
    </row>
    <row r="264" spans="1:11" x14ac:dyDescent="0.2">
      <c r="A264"/>
      <c r="B264"/>
      <c r="C264"/>
      <c r="D264"/>
      <c r="E264"/>
      <c r="F264"/>
      <c r="G264"/>
      <c r="H264"/>
      <c r="I264"/>
      <c r="J264"/>
      <c r="K264"/>
    </row>
    <row r="265" spans="1:11" x14ac:dyDescent="0.2">
      <c r="A265"/>
      <c r="B265"/>
      <c r="C265"/>
      <c r="D265"/>
      <c r="E265"/>
      <c r="F265"/>
      <c r="G265"/>
      <c r="H265"/>
      <c r="I265"/>
      <c r="J265"/>
      <c r="K265"/>
    </row>
    <row r="266" spans="1:11" x14ac:dyDescent="0.2">
      <c r="A266"/>
      <c r="B266"/>
      <c r="C266"/>
      <c r="D266"/>
      <c r="E266"/>
      <c r="F266"/>
      <c r="G266"/>
      <c r="H266"/>
      <c r="I266"/>
      <c r="J266"/>
      <c r="K266"/>
    </row>
    <row r="267" spans="1:11" x14ac:dyDescent="0.2">
      <c r="A267"/>
      <c r="B267"/>
      <c r="C267"/>
      <c r="D267"/>
      <c r="E267"/>
      <c r="F267"/>
      <c r="G267"/>
      <c r="H267"/>
      <c r="I267"/>
      <c r="J267"/>
      <c r="K267"/>
    </row>
    <row r="268" spans="1:11" x14ac:dyDescent="0.2">
      <c r="A268"/>
      <c r="B268"/>
      <c r="C268"/>
      <c r="D268"/>
      <c r="E268"/>
      <c r="F268"/>
      <c r="G268"/>
      <c r="H268"/>
      <c r="I268"/>
      <c r="J268"/>
      <c r="K268"/>
    </row>
    <row r="269" spans="1:11" x14ac:dyDescent="0.2">
      <c r="A269"/>
      <c r="B269"/>
      <c r="C269"/>
      <c r="D269"/>
      <c r="E269"/>
      <c r="F269"/>
      <c r="G269"/>
      <c r="H269"/>
      <c r="I269"/>
      <c r="J269"/>
      <c r="K269"/>
    </row>
    <row r="270" spans="1:11" x14ac:dyDescent="0.2">
      <c r="A270"/>
      <c r="B270"/>
      <c r="C270"/>
      <c r="D270"/>
      <c r="E270"/>
      <c r="F270"/>
      <c r="G270"/>
      <c r="H270"/>
      <c r="I270"/>
      <c r="J270"/>
      <c r="K270"/>
    </row>
    <row r="271" spans="1:11" x14ac:dyDescent="0.2">
      <c r="A271"/>
      <c r="B271"/>
      <c r="C271"/>
      <c r="D271"/>
      <c r="E271"/>
      <c r="F271"/>
      <c r="G271"/>
      <c r="H271"/>
      <c r="I271"/>
      <c r="J271"/>
      <c r="K271"/>
    </row>
    <row r="272" spans="1:11" x14ac:dyDescent="0.2">
      <c r="A272"/>
      <c r="B272"/>
      <c r="C272"/>
      <c r="D272"/>
      <c r="E272"/>
      <c r="F272"/>
      <c r="G272"/>
      <c r="H272"/>
      <c r="I272"/>
      <c r="J272"/>
      <c r="K272"/>
    </row>
    <row r="273" spans="1:11" x14ac:dyDescent="0.2">
      <c r="A273"/>
      <c r="B273"/>
      <c r="C273"/>
      <c r="D273"/>
      <c r="E273"/>
      <c r="F273"/>
      <c r="G273"/>
      <c r="H273"/>
      <c r="I273"/>
      <c r="J273"/>
      <c r="K273"/>
    </row>
    <row r="274" spans="1:11" x14ac:dyDescent="0.2">
      <c r="A274"/>
      <c r="B274"/>
      <c r="C274"/>
      <c r="D274"/>
      <c r="E274"/>
      <c r="F274"/>
      <c r="G274"/>
      <c r="H274"/>
      <c r="I274"/>
      <c r="J274"/>
      <c r="K274"/>
    </row>
    <row r="275" spans="1:11" x14ac:dyDescent="0.2">
      <c r="A275"/>
      <c r="B275"/>
      <c r="C275"/>
      <c r="D275"/>
      <c r="E275"/>
      <c r="F275"/>
      <c r="G275"/>
      <c r="H275"/>
      <c r="I275"/>
      <c r="J275"/>
      <c r="K275"/>
    </row>
    <row r="276" spans="1:11" x14ac:dyDescent="0.2">
      <c r="A276"/>
      <c r="B276"/>
      <c r="C276"/>
      <c r="D276"/>
      <c r="E276"/>
      <c r="F276"/>
      <c r="G276"/>
      <c r="H276"/>
      <c r="I276"/>
      <c r="J276"/>
      <c r="K276"/>
    </row>
    <row r="277" spans="1:11" x14ac:dyDescent="0.2">
      <c r="A277"/>
      <c r="B277"/>
      <c r="C277"/>
      <c r="D277"/>
      <c r="E277"/>
      <c r="F277"/>
      <c r="G277"/>
      <c r="H277"/>
      <c r="I277"/>
      <c r="J277"/>
      <c r="K277"/>
    </row>
    <row r="278" spans="1:11" x14ac:dyDescent="0.2">
      <c r="A278"/>
      <c r="B278"/>
      <c r="C278"/>
      <c r="D278"/>
      <c r="E278"/>
      <c r="F278"/>
      <c r="G278"/>
      <c r="H278"/>
      <c r="I278"/>
      <c r="J278"/>
      <c r="K278"/>
    </row>
    <row r="279" spans="1:11" x14ac:dyDescent="0.2">
      <c r="A279"/>
      <c r="B279"/>
      <c r="C279"/>
      <c r="D279"/>
      <c r="E279"/>
      <c r="F279"/>
      <c r="G279"/>
      <c r="H279"/>
      <c r="I279"/>
      <c r="J279"/>
      <c r="K279"/>
    </row>
    <row r="280" spans="1:11" x14ac:dyDescent="0.2">
      <c r="A280"/>
      <c r="B280"/>
      <c r="C280"/>
      <c r="D280"/>
      <c r="E280"/>
      <c r="F280"/>
      <c r="G280"/>
      <c r="H280"/>
      <c r="I280"/>
      <c r="J280"/>
      <c r="K280"/>
    </row>
    <row r="281" spans="1:11" x14ac:dyDescent="0.2">
      <c r="A281"/>
      <c r="B281"/>
      <c r="C281"/>
      <c r="D281"/>
      <c r="E281"/>
      <c r="F281"/>
      <c r="G281"/>
      <c r="H281"/>
      <c r="I281"/>
      <c r="J281"/>
      <c r="K281"/>
    </row>
    <row r="282" spans="1:11" x14ac:dyDescent="0.2">
      <c r="A282"/>
      <c r="B282"/>
      <c r="C282"/>
      <c r="D282"/>
      <c r="E282"/>
      <c r="F282"/>
      <c r="G282"/>
      <c r="H282"/>
      <c r="I282"/>
      <c r="J282"/>
      <c r="K282"/>
    </row>
    <row r="283" spans="1:11" x14ac:dyDescent="0.2">
      <c r="A283"/>
      <c r="B283"/>
      <c r="C283"/>
      <c r="D283"/>
      <c r="E283"/>
      <c r="F283"/>
      <c r="G283"/>
      <c r="H283"/>
      <c r="I283"/>
      <c r="J283"/>
      <c r="K283"/>
    </row>
    <row r="284" spans="1:11" x14ac:dyDescent="0.2">
      <c r="A284"/>
      <c r="B284"/>
      <c r="C284"/>
      <c r="D284"/>
      <c r="E284"/>
      <c r="F284"/>
      <c r="G284"/>
      <c r="H284"/>
      <c r="I284"/>
      <c r="J284"/>
      <c r="K284"/>
    </row>
    <row r="285" spans="1:11" x14ac:dyDescent="0.2">
      <c r="A285"/>
      <c r="B285"/>
      <c r="C285"/>
      <c r="D285"/>
      <c r="E285"/>
      <c r="F285"/>
      <c r="G285"/>
      <c r="H285"/>
      <c r="I285"/>
      <c r="J285"/>
      <c r="K285"/>
    </row>
    <row r="286" spans="1:11" x14ac:dyDescent="0.2">
      <c r="A286"/>
      <c r="B286"/>
      <c r="C286"/>
      <c r="D286"/>
      <c r="E286"/>
      <c r="F286"/>
      <c r="G286"/>
      <c r="H286"/>
      <c r="I286"/>
      <c r="J286"/>
      <c r="K286"/>
    </row>
    <row r="287" spans="1:11" x14ac:dyDescent="0.2">
      <c r="A287"/>
      <c r="B287"/>
      <c r="C287"/>
      <c r="D287"/>
      <c r="E287"/>
      <c r="F287"/>
      <c r="G287"/>
      <c r="H287"/>
      <c r="I287"/>
      <c r="J287"/>
      <c r="K287"/>
    </row>
    <row r="288" spans="1:11" x14ac:dyDescent="0.2">
      <c r="A288"/>
      <c r="B288"/>
      <c r="C288"/>
      <c r="D288"/>
      <c r="E288"/>
      <c r="F288"/>
      <c r="G288"/>
      <c r="H288"/>
      <c r="I288"/>
      <c r="J288"/>
      <c r="K288"/>
    </row>
    <row r="289" spans="1:11" x14ac:dyDescent="0.2">
      <c r="A289"/>
      <c r="B289"/>
      <c r="C289"/>
      <c r="D289"/>
      <c r="E289"/>
      <c r="F289"/>
      <c r="G289"/>
      <c r="H289"/>
      <c r="I289"/>
      <c r="J289"/>
      <c r="K289"/>
    </row>
    <row r="290" spans="1:11" x14ac:dyDescent="0.2">
      <c r="A290"/>
      <c r="B290"/>
      <c r="C290"/>
      <c r="D290"/>
      <c r="E290"/>
      <c r="F290"/>
      <c r="G290"/>
      <c r="H290"/>
      <c r="I290"/>
      <c r="J290"/>
      <c r="K290"/>
    </row>
    <row r="291" spans="1:11" x14ac:dyDescent="0.2">
      <c r="A291"/>
      <c r="B291"/>
      <c r="C291"/>
      <c r="D291"/>
      <c r="E291"/>
      <c r="F291"/>
      <c r="G291"/>
      <c r="H291"/>
      <c r="I291"/>
      <c r="J291"/>
      <c r="K291"/>
    </row>
    <row r="292" spans="1:11" x14ac:dyDescent="0.2">
      <c r="A292"/>
      <c r="B292"/>
      <c r="C292"/>
      <c r="D292"/>
      <c r="E292"/>
      <c r="F292"/>
      <c r="G292"/>
      <c r="H292"/>
      <c r="I292"/>
      <c r="J292"/>
      <c r="K292"/>
    </row>
    <row r="293" spans="1:11" x14ac:dyDescent="0.2">
      <c r="A293"/>
      <c r="B293"/>
      <c r="C293"/>
      <c r="D293"/>
      <c r="E293"/>
      <c r="F293"/>
      <c r="G293"/>
      <c r="H293"/>
      <c r="I293"/>
      <c r="J293"/>
      <c r="K293"/>
    </row>
    <row r="294" spans="1:11" x14ac:dyDescent="0.2">
      <c r="A294"/>
      <c r="B294"/>
      <c r="C294"/>
      <c r="D294"/>
      <c r="E294"/>
      <c r="F294"/>
      <c r="G294"/>
      <c r="H294"/>
      <c r="I294"/>
      <c r="J294"/>
      <c r="K294"/>
    </row>
    <row r="295" spans="1:11" x14ac:dyDescent="0.2">
      <c r="A295"/>
      <c r="B295"/>
      <c r="C295"/>
      <c r="D295"/>
      <c r="E295"/>
      <c r="F295"/>
      <c r="G295"/>
      <c r="H295"/>
      <c r="I295"/>
      <c r="J295"/>
      <c r="K295"/>
    </row>
    <row r="296" spans="1:11" x14ac:dyDescent="0.2">
      <c r="A296"/>
      <c r="B296"/>
      <c r="C296"/>
      <c r="D296"/>
      <c r="E296"/>
      <c r="F296"/>
      <c r="G296"/>
      <c r="H296"/>
      <c r="I296"/>
      <c r="J296"/>
      <c r="K296"/>
    </row>
    <row r="297" spans="1:11" x14ac:dyDescent="0.2">
      <c r="A297"/>
      <c r="B297"/>
      <c r="C297"/>
      <c r="D297"/>
      <c r="E297"/>
      <c r="F297"/>
      <c r="G297"/>
      <c r="H297"/>
      <c r="I297"/>
      <c r="J297"/>
      <c r="K297"/>
    </row>
    <row r="298" spans="1:11" x14ac:dyDescent="0.2">
      <c r="A298"/>
      <c r="B298"/>
      <c r="C298"/>
      <c r="D298"/>
      <c r="E298"/>
      <c r="F298"/>
      <c r="G298"/>
      <c r="H298"/>
      <c r="I298"/>
      <c r="J298"/>
      <c r="K298"/>
    </row>
    <row r="299" spans="1:11" x14ac:dyDescent="0.2">
      <c r="A299"/>
      <c r="B299"/>
      <c r="C299"/>
      <c r="D299"/>
      <c r="E299"/>
      <c r="F299"/>
      <c r="G299"/>
      <c r="H299"/>
      <c r="I299"/>
      <c r="J299"/>
      <c r="K299"/>
    </row>
    <row r="300" spans="1:11" x14ac:dyDescent="0.2">
      <c r="A300"/>
      <c r="B300"/>
      <c r="C300"/>
      <c r="D300"/>
      <c r="E300"/>
      <c r="F300"/>
      <c r="G300"/>
      <c r="H300"/>
      <c r="I300"/>
      <c r="J300"/>
      <c r="K300"/>
    </row>
    <row r="301" spans="1:11" x14ac:dyDescent="0.2">
      <c r="A301"/>
      <c r="B301"/>
      <c r="C301"/>
      <c r="D301"/>
      <c r="E301"/>
      <c r="F301"/>
      <c r="G301"/>
      <c r="H301"/>
      <c r="I301"/>
      <c r="J301"/>
      <c r="K301"/>
    </row>
    <row r="302" spans="1:11" x14ac:dyDescent="0.2">
      <c r="A302"/>
      <c r="B302"/>
      <c r="C302"/>
      <c r="D302"/>
      <c r="E302"/>
      <c r="F302"/>
      <c r="G302"/>
      <c r="H302"/>
      <c r="I302"/>
      <c r="J302"/>
      <c r="K302"/>
    </row>
    <row r="303" spans="1:11" x14ac:dyDescent="0.2">
      <c r="A303"/>
      <c r="B303"/>
      <c r="C303"/>
      <c r="D303"/>
      <c r="E303"/>
      <c r="F303"/>
      <c r="G303"/>
      <c r="H303"/>
      <c r="I303"/>
      <c r="J303"/>
      <c r="K303"/>
    </row>
    <row r="304" spans="1:11" x14ac:dyDescent="0.2">
      <c r="A304"/>
      <c r="B304"/>
      <c r="C304"/>
      <c r="D304"/>
      <c r="E304"/>
      <c r="F304"/>
      <c r="G304"/>
      <c r="H304"/>
      <c r="I304"/>
      <c r="J304"/>
      <c r="K304"/>
    </row>
    <row r="305" spans="1:11" x14ac:dyDescent="0.2">
      <c r="A305"/>
      <c r="B305"/>
      <c r="C305"/>
      <c r="D305"/>
      <c r="E305"/>
      <c r="F305"/>
      <c r="G305"/>
      <c r="H305"/>
      <c r="I305"/>
      <c r="J305"/>
      <c r="K305"/>
    </row>
    <row r="306" spans="1:11" x14ac:dyDescent="0.2">
      <c r="A306"/>
      <c r="B306"/>
      <c r="C306"/>
      <c r="D306"/>
      <c r="E306"/>
      <c r="F306"/>
      <c r="G306"/>
      <c r="H306"/>
      <c r="I306"/>
      <c r="J306"/>
      <c r="K306"/>
    </row>
    <row r="307" spans="1:11" x14ac:dyDescent="0.2">
      <c r="A307"/>
      <c r="B307"/>
      <c r="C307"/>
      <c r="D307"/>
      <c r="E307"/>
      <c r="F307"/>
      <c r="G307"/>
      <c r="H307"/>
      <c r="I307"/>
      <c r="J307"/>
      <c r="K307"/>
    </row>
    <row r="308" spans="1:11" x14ac:dyDescent="0.2">
      <c r="A308"/>
      <c r="B308"/>
      <c r="C308"/>
      <c r="D308"/>
      <c r="E308"/>
      <c r="F308"/>
      <c r="G308"/>
      <c r="H308"/>
      <c r="I308"/>
      <c r="J308"/>
      <c r="K308"/>
    </row>
    <row r="309" spans="1:11" x14ac:dyDescent="0.2">
      <c r="A309"/>
      <c r="B309"/>
      <c r="C309"/>
      <c r="D309"/>
      <c r="E309"/>
      <c r="F309"/>
      <c r="G309"/>
      <c r="H309"/>
      <c r="I309"/>
      <c r="J309"/>
      <c r="K309"/>
    </row>
    <row r="310" spans="1:11" x14ac:dyDescent="0.2">
      <c r="A310"/>
      <c r="B310"/>
      <c r="C310"/>
      <c r="D310"/>
      <c r="E310"/>
      <c r="F310"/>
      <c r="G310"/>
      <c r="H310"/>
      <c r="I310"/>
      <c r="J310"/>
      <c r="K310"/>
    </row>
    <row r="311" spans="1:11" x14ac:dyDescent="0.2">
      <c r="A311"/>
      <c r="B311"/>
      <c r="C311"/>
      <c r="D311"/>
      <c r="E311"/>
      <c r="F311"/>
      <c r="G311"/>
      <c r="H311"/>
      <c r="I311"/>
      <c r="J311"/>
      <c r="K311"/>
    </row>
    <row r="312" spans="1:11" x14ac:dyDescent="0.2">
      <c r="A312"/>
      <c r="B312"/>
      <c r="C312"/>
      <c r="D312"/>
      <c r="E312"/>
      <c r="F312"/>
      <c r="G312"/>
      <c r="H312"/>
      <c r="I312"/>
      <c r="J312"/>
      <c r="K312"/>
    </row>
    <row r="313" spans="1:11" x14ac:dyDescent="0.2">
      <c r="A313"/>
      <c r="B313"/>
      <c r="C313"/>
      <c r="D313"/>
      <c r="E313"/>
      <c r="F313"/>
      <c r="G313"/>
      <c r="H313"/>
      <c r="I313"/>
      <c r="J313"/>
      <c r="K313"/>
    </row>
    <row r="314" spans="1:11" x14ac:dyDescent="0.2">
      <c r="A314"/>
      <c r="B314"/>
      <c r="C314"/>
      <c r="D314"/>
      <c r="E314"/>
      <c r="F314"/>
      <c r="G314"/>
      <c r="H314"/>
      <c r="I314"/>
      <c r="J314"/>
      <c r="K314"/>
    </row>
    <row r="315" spans="1:11" x14ac:dyDescent="0.2">
      <c r="A315"/>
      <c r="B315"/>
      <c r="C315"/>
      <c r="D315"/>
      <c r="E315"/>
      <c r="F315"/>
      <c r="G315"/>
      <c r="H315"/>
      <c r="I315"/>
      <c r="J315"/>
      <c r="K315"/>
    </row>
    <row r="316" spans="1:11" x14ac:dyDescent="0.2">
      <c r="A316"/>
      <c r="B316"/>
      <c r="C316"/>
      <c r="D316"/>
      <c r="E316"/>
      <c r="F316"/>
      <c r="G316"/>
      <c r="H316"/>
      <c r="I316"/>
      <c r="J316"/>
      <c r="K316"/>
    </row>
  </sheetData>
  <phoneticPr fontId="0" type="noConversion"/>
  <dataValidations count="9">
    <dataValidation type="list" allowBlank="1" showInputMessage="1" showErrorMessage="1" sqref="H48:H49 H60:H61 H54:H55" xr:uid="{0DB8D863-F365-43A5-8338-FB1936AA3744}">
      <formula1>"Yes, No"</formula1>
    </dataValidation>
    <dataValidation type="list" allowBlank="1" showInputMessage="1" showErrorMessage="1" sqref="C7:C36" xr:uid="{530D7E9B-9126-4F81-9EF3-76B0AFA2F313}">
      <formula1>"A,R,C"</formula1>
    </dataValidation>
    <dataValidation type="list" allowBlank="1" showInputMessage="1" showErrorMessage="1" sqref="A41:A43" xr:uid="{6A72B59A-C517-45F8-B9A5-5C9D19C92A69}">
      <formula1>Vehicle_Type</formula1>
    </dataValidation>
    <dataValidation type="list" allowBlank="1" showInputMessage="1" showErrorMessage="1" sqref="A48:A49" xr:uid="{C357D78B-8C0F-41A9-A520-AEEE003BB50E}">
      <formula1>Air_Type</formula1>
    </dataValidation>
    <dataValidation type="list" allowBlank="1" showInputMessage="1" showErrorMessage="1" prompt="click on arrow for a drop down list" sqref="A54:A55" xr:uid="{CC9A6E45-371E-4E5E-AEF2-803781E81417}">
      <formula1>Boat_Type</formula1>
    </dataValidation>
    <dataValidation type="list" allowBlank="1" showInputMessage="1" showErrorMessage="1" prompt="click on arrow for a drop down list" sqref="A60:A61" xr:uid="{4FE92F88-5F32-4ABB-B573-E64588111821}">
      <formula1>Cutter_Type</formula1>
    </dataValidation>
    <dataValidation type="list" allowBlank="1" showInputMessage="1" showErrorMessage="1" prompt="click on arrow for a drop down list" sqref="A66:A68" xr:uid="{BABD60F8-1B91-4DE2-B8B3-80F71C067098}">
      <formula1>Equip_List</formula1>
    </dataValidation>
    <dataValidation type="list" allowBlank="1" showInputMessage="1" showErrorMessage="1" sqref="E7:E36" xr:uid="{09ABCAF6-5A49-443C-89AB-9186C736E8C8}">
      <formula1>Paygrade</formula1>
    </dataValidation>
    <dataValidation type="list" errorStyle="warning" allowBlank="1" showInputMessage="1" showErrorMessage="1" errorTitle="Warning" error="This Position is not part of the standard list Select Yes to continue." sqref="F7:F36" xr:uid="{2185CEBB-B80F-4821-81A7-19D06D7654AB}">
      <formula1>Duty_List</formula1>
    </dataValidation>
  </dataValidations>
  <pageMargins left="0.7" right="0.7" top="0.75" bottom="0.75" header="0.3" footer="0.3"/>
  <pageSetup scale="74" fitToHeight="0" orientation="portrait" r:id="rId1"/>
  <headerFooter alignWithMargins="0"/>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2">
    <pageSetUpPr fitToPage="1"/>
  </sheetPr>
  <dimension ref="A1:R339"/>
  <sheetViews>
    <sheetView showGridLines="0" zoomScaleNormal="100" workbookViewId="0"/>
  </sheetViews>
  <sheetFormatPr defaultColWidth="9.140625" defaultRowHeight="12.75" x14ac:dyDescent="0.2"/>
  <cols>
    <col min="1" max="1" width="24.7109375" style="6" customWidth="1"/>
    <col min="2" max="2" width="15.28515625" style="5" bestFit="1" customWidth="1"/>
    <col min="3" max="3" width="8" style="6" customWidth="1"/>
    <col min="4" max="4" width="16.28515625" style="6" customWidth="1"/>
    <col min="5" max="5" width="8.7109375" style="6" bestFit="1" customWidth="1"/>
    <col min="6" max="6" width="12.7109375" style="6" customWidth="1"/>
    <col min="7" max="7" width="12" style="6" customWidth="1"/>
    <col min="8" max="8" width="12.7109375" style="6" customWidth="1"/>
    <col min="9" max="9" width="12.7109375" style="5" customWidth="1"/>
    <col min="10" max="16384" width="9.140625" style="5"/>
  </cols>
  <sheetData>
    <row r="1" spans="1:10" x14ac:dyDescent="0.2">
      <c r="A1" s="72" t="s">
        <v>119</v>
      </c>
      <c r="B1" s="85" t="str">
        <f>'Daily Summary'!J2</f>
        <v>UCGPXXXXXX</v>
      </c>
      <c r="D1" s="5"/>
      <c r="F1" s="12" t="s">
        <v>259</v>
      </c>
      <c r="G1" s="87" t="str">
        <f>'Daily Summary'!A1</f>
        <v>F/V StillaFloat</v>
      </c>
    </row>
    <row r="2" spans="1:10" x14ac:dyDescent="0.2">
      <c r="A2" s="30"/>
      <c r="B2" s="30"/>
      <c r="C2" s="30"/>
      <c r="D2" s="5"/>
      <c r="E2" s="30"/>
      <c r="F2" s="5"/>
      <c r="G2" s="30"/>
      <c r="H2" s="5"/>
    </row>
    <row r="3" spans="1:10" x14ac:dyDescent="0.2">
      <c r="A3" s="30"/>
      <c r="B3" s="30"/>
      <c r="C3" s="30"/>
      <c r="D3" s="5"/>
      <c r="E3" s="30"/>
      <c r="F3" s="5"/>
      <c r="G3" s="30"/>
      <c r="H3" s="5"/>
    </row>
    <row r="4" spans="1:10" ht="13.5" thickBot="1" x14ac:dyDescent="0.25">
      <c r="A4" s="12" t="s">
        <v>188</v>
      </c>
      <c r="B4" s="86">
        <f>'day28'!B4+1</f>
        <v>45228</v>
      </c>
      <c r="C4" s="30"/>
      <c r="D4" s="44"/>
      <c r="E4" s="44"/>
      <c r="F4" s="12" t="s">
        <v>311</v>
      </c>
      <c r="G4" s="70"/>
      <c r="H4" s="70"/>
      <c r="I4" s="74"/>
    </row>
    <row r="5" spans="1:10" ht="13.5" thickBot="1" x14ac:dyDescent="0.25">
      <c r="A5" s="12"/>
      <c r="B5" s="41"/>
      <c r="C5" s="30"/>
      <c r="D5" s="12"/>
      <c r="E5" s="12"/>
      <c r="F5" s="12"/>
      <c r="G5" s="40"/>
      <c r="H5" s="40"/>
      <c r="I5" s="40"/>
    </row>
    <row r="6" spans="1:10" s="190" customFormat="1" ht="11.25" x14ac:dyDescent="0.2">
      <c r="A6" s="185" t="s">
        <v>190</v>
      </c>
      <c r="B6" s="187" t="s">
        <v>236</v>
      </c>
      <c r="C6" s="187" t="s">
        <v>189</v>
      </c>
      <c r="D6" s="187" t="s">
        <v>191</v>
      </c>
      <c r="E6" s="187" t="s">
        <v>235</v>
      </c>
      <c r="F6" s="187" t="s">
        <v>192</v>
      </c>
      <c r="G6" s="187" t="s">
        <v>233</v>
      </c>
      <c r="H6" s="187" t="s">
        <v>234</v>
      </c>
      <c r="I6" s="264" t="s">
        <v>193</v>
      </c>
      <c r="J6" s="206"/>
    </row>
    <row r="7" spans="1:10" s="190" customFormat="1" ht="11.25" x14ac:dyDescent="0.2">
      <c r="A7" s="309" t="s">
        <v>409</v>
      </c>
      <c r="B7" s="310"/>
      <c r="C7" s="310"/>
      <c r="D7" s="208" t="s">
        <v>258</v>
      </c>
      <c r="E7" s="311" t="s">
        <v>30</v>
      </c>
      <c r="F7" s="210"/>
      <c r="G7" s="312">
        <v>0</v>
      </c>
      <c r="H7" s="313">
        <f>INDEX(Personnel[],MATCH(E7,Paygrade,0),2)</f>
        <v>38</v>
      </c>
      <c r="I7" s="314">
        <f>(G7*H7)</f>
        <v>0</v>
      </c>
    </row>
    <row r="8" spans="1:10" s="190" customFormat="1" ht="11.25" x14ac:dyDescent="0.2">
      <c r="A8" s="309" t="s">
        <v>409</v>
      </c>
      <c r="B8" s="207"/>
      <c r="C8" s="310"/>
      <c r="D8" s="208" t="s">
        <v>258</v>
      </c>
      <c r="E8" s="209" t="s">
        <v>32</v>
      </c>
      <c r="F8" s="210"/>
      <c r="G8" s="210">
        <v>0</v>
      </c>
      <c r="H8" s="313">
        <f>INDEX(Personnel[],MATCH(E8,Paygrade,0),2)</f>
        <v>52</v>
      </c>
      <c r="I8" s="212">
        <f t="shared" ref="I8:I36" si="0">(G8*H8)</f>
        <v>0</v>
      </c>
    </row>
    <row r="9" spans="1:10" s="190" customFormat="1" ht="11.25" x14ac:dyDescent="0.2">
      <c r="A9" s="309" t="s">
        <v>409</v>
      </c>
      <c r="B9" s="207"/>
      <c r="C9" s="310"/>
      <c r="D9" s="208" t="s">
        <v>258</v>
      </c>
      <c r="E9" s="209" t="s">
        <v>34</v>
      </c>
      <c r="F9" s="210"/>
      <c r="G9" s="210">
        <v>0</v>
      </c>
      <c r="H9" s="313">
        <f>INDEX(Personnel[],MATCH(E9,Paygrade,0),2)</f>
        <v>58</v>
      </c>
      <c r="I9" s="212">
        <f t="shared" si="0"/>
        <v>0</v>
      </c>
    </row>
    <row r="10" spans="1:10" s="190" customFormat="1" ht="11.25" x14ac:dyDescent="0.2">
      <c r="A10" s="309" t="s">
        <v>409</v>
      </c>
      <c r="B10" s="207"/>
      <c r="C10" s="310"/>
      <c r="D10" s="208" t="s">
        <v>258</v>
      </c>
      <c r="E10" s="209" t="s">
        <v>36</v>
      </c>
      <c r="F10" s="210"/>
      <c r="G10" s="210">
        <v>0</v>
      </c>
      <c r="H10" s="313">
        <f>INDEX(Personnel[],MATCH(E10,Paygrade,0),2)</f>
        <v>72</v>
      </c>
      <c r="I10" s="212">
        <f t="shared" si="0"/>
        <v>0</v>
      </c>
    </row>
    <row r="11" spans="1:10" s="190" customFormat="1" ht="11.25" x14ac:dyDescent="0.2">
      <c r="A11" s="309" t="s">
        <v>409</v>
      </c>
      <c r="B11" s="207"/>
      <c r="C11" s="310"/>
      <c r="D11" s="208" t="s">
        <v>258</v>
      </c>
      <c r="E11" s="209" t="s">
        <v>38</v>
      </c>
      <c r="F11" s="210"/>
      <c r="G11" s="210">
        <v>0</v>
      </c>
      <c r="H11" s="313">
        <f>INDEX(Personnel[],MATCH(E11,Paygrade,0),2)</f>
        <v>87</v>
      </c>
      <c r="I11" s="212">
        <f t="shared" si="0"/>
        <v>0</v>
      </c>
    </row>
    <row r="12" spans="1:10" s="190" customFormat="1" ht="11.25" x14ac:dyDescent="0.2">
      <c r="A12" s="309" t="s">
        <v>409</v>
      </c>
      <c r="B12" s="207"/>
      <c r="C12" s="310"/>
      <c r="D12" s="208" t="s">
        <v>258</v>
      </c>
      <c r="E12" s="209" t="s">
        <v>40</v>
      </c>
      <c r="F12" s="210"/>
      <c r="G12" s="210">
        <v>0</v>
      </c>
      <c r="H12" s="313">
        <f>INDEX(Personnel[],MATCH(E12,Paygrade,0),2)</f>
        <v>100</v>
      </c>
      <c r="I12" s="212">
        <f t="shared" si="0"/>
        <v>0</v>
      </c>
    </row>
    <row r="13" spans="1:10" s="190" customFormat="1" ht="11.25" x14ac:dyDescent="0.2">
      <c r="A13" s="309" t="s">
        <v>409</v>
      </c>
      <c r="B13" s="207"/>
      <c r="C13" s="310"/>
      <c r="D13" s="208" t="s">
        <v>258</v>
      </c>
      <c r="E13" s="209" t="s">
        <v>41</v>
      </c>
      <c r="F13" s="210"/>
      <c r="G13" s="210">
        <v>0</v>
      </c>
      <c r="H13" s="313">
        <f>INDEX(Personnel[],MATCH(E13,Paygrade,0),2)</f>
        <v>112</v>
      </c>
      <c r="I13" s="212">
        <f t="shared" si="0"/>
        <v>0</v>
      </c>
    </row>
    <row r="14" spans="1:10" s="190" customFormat="1" ht="11.25" x14ac:dyDescent="0.2">
      <c r="A14" s="309" t="s">
        <v>409</v>
      </c>
      <c r="B14" s="207"/>
      <c r="C14" s="310"/>
      <c r="D14" s="208" t="s">
        <v>258</v>
      </c>
      <c r="E14" s="209" t="s">
        <v>42</v>
      </c>
      <c r="F14" s="210"/>
      <c r="G14" s="210">
        <v>0</v>
      </c>
      <c r="H14" s="313">
        <f>INDEX(Personnel[],MATCH(E14,Paygrade,0),2)</f>
        <v>123</v>
      </c>
      <c r="I14" s="212">
        <f t="shared" si="0"/>
        <v>0</v>
      </c>
    </row>
    <row r="15" spans="1:10" s="190" customFormat="1" ht="11.25" x14ac:dyDescent="0.2">
      <c r="A15" s="309" t="s">
        <v>409</v>
      </c>
      <c r="B15" s="207"/>
      <c r="C15" s="310"/>
      <c r="D15" s="208" t="s">
        <v>258</v>
      </c>
      <c r="E15" s="209" t="s">
        <v>43</v>
      </c>
      <c r="F15" s="210"/>
      <c r="G15" s="210">
        <v>0</v>
      </c>
      <c r="H15" s="313">
        <f>INDEX(Personnel[],MATCH(E15,Paygrade,0),2)</f>
        <v>141</v>
      </c>
      <c r="I15" s="212">
        <f t="shared" si="0"/>
        <v>0</v>
      </c>
    </row>
    <row r="16" spans="1:10" s="190" customFormat="1" ht="11.25" x14ac:dyDescent="0.2">
      <c r="A16" s="309" t="s">
        <v>409</v>
      </c>
      <c r="B16" s="207"/>
      <c r="C16" s="310"/>
      <c r="D16" s="208" t="s">
        <v>258</v>
      </c>
      <c r="E16" s="209" t="s">
        <v>44</v>
      </c>
      <c r="F16" s="210"/>
      <c r="G16" s="210">
        <v>0</v>
      </c>
      <c r="H16" s="313">
        <f>INDEX(Personnel[],MATCH(E16,Paygrade,0),2)</f>
        <v>172</v>
      </c>
      <c r="I16" s="212">
        <f t="shared" si="0"/>
        <v>0</v>
      </c>
    </row>
    <row r="17" spans="1:9" s="190" customFormat="1" ht="11.25" x14ac:dyDescent="0.2">
      <c r="A17" s="309" t="s">
        <v>409</v>
      </c>
      <c r="B17" s="207"/>
      <c r="C17" s="310"/>
      <c r="D17" s="208" t="s">
        <v>258</v>
      </c>
      <c r="E17" s="209" t="s">
        <v>9</v>
      </c>
      <c r="F17" s="210"/>
      <c r="G17" s="210">
        <v>0</v>
      </c>
      <c r="H17" s="313">
        <f>INDEX(Personnel[],MATCH(E17,Paygrade,0),2)</f>
        <v>91</v>
      </c>
      <c r="I17" s="212">
        <f t="shared" si="0"/>
        <v>0</v>
      </c>
    </row>
    <row r="18" spans="1:9" s="190" customFormat="1" ht="11.25" x14ac:dyDescent="0.2">
      <c r="A18" s="309" t="s">
        <v>409</v>
      </c>
      <c r="B18" s="207"/>
      <c r="C18" s="310"/>
      <c r="D18" s="208" t="s">
        <v>258</v>
      </c>
      <c r="E18" s="209" t="s">
        <v>10</v>
      </c>
      <c r="F18" s="210"/>
      <c r="G18" s="210">
        <v>0</v>
      </c>
      <c r="H18" s="313">
        <f>INDEX(Personnel[],MATCH(E18,Paygrade,0),2)</f>
        <v>110</v>
      </c>
      <c r="I18" s="212">
        <f t="shared" si="0"/>
        <v>0</v>
      </c>
    </row>
    <row r="19" spans="1:9" s="190" customFormat="1" ht="11.25" x14ac:dyDescent="0.2">
      <c r="A19" s="309" t="s">
        <v>409</v>
      </c>
      <c r="B19" s="207"/>
      <c r="C19" s="310"/>
      <c r="D19" s="208" t="s">
        <v>258</v>
      </c>
      <c r="E19" s="209" t="s">
        <v>12</v>
      </c>
      <c r="F19" s="210"/>
      <c r="G19" s="210">
        <v>0</v>
      </c>
      <c r="H19" s="313">
        <f>INDEX(Personnel[],MATCH(E19,Paygrade,0),2)</f>
        <v>135</v>
      </c>
      <c r="I19" s="212">
        <f t="shared" si="0"/>
        <v>0</v>
      </c>
    </row>
    <row r="20" spans="1:9" s="190" customFormat="1" ht="11.25" x14ac:dyDescent="0.2">
      <c r="A20" s="309" t="s">
        <v>409</v>
      </c>
      <c r="B20" s="207"/>
      <c r="C20" s="310"/>
      <c r="D20" s="208" t="s">
        <v>258</v>
      </c>
      <c r="E20" s="209" t="s">
        <v>14</v>
      </c>
      <c r="F20" s="210"/>
      <c r="G20" s="210">
        <v>0</v>
      </c>
      <c r="H20" s="313">
        <f>INDEX(Personnel[],MATCH(E20,Paygrade,0),2)</f>
        <v>161</v>
      </c>
      <c r="I20" s="212">
        <f t="shared" si="0"/>
        <v>0</v>
      </c>
    </row>
    <row r="21" spans="1:9" s="190" customFormat="1" ht="11.25" x14ac:dyDescent="0.2">
      <c r="A21" s="309" t="s">
        <v>409</v>
      </c>
      <c r="B21" s="207"/>
      <c r="C21" s="310"/>
      <c r="D21" s="208" t="s">
        <v>258</v>
      </c>
      <c r="E21" s="209" t="s">
        <v>15</v>
      </c>
      <c r="F21" s="210"/>
      <c r="G21" s="210">
        <v>0</v>
      </c>
      <c r="H21" s="313">
        <f>INDEX(Personnel[],MATCH(E21,Paygrade,0),2)</f>
        <v>179</v>
      </c>
      <c r="I21" s="212">
        <f t="shared" si="0"/>
        <v>0</v>
      </c>
    </row>
    <row r="22" spans="1:9" s="190" customFormat="1" ht="11.25" x14ac:dyDescent="0.2">
      <c r="A22" s="309" t="s">
        <v>409</v>
      </c>
      <c r="B22" s="207"/>
      <c r="C22" s="310"/>
      <c r="D22" s="208" t="s">
        <v>258</v>
      </c>
      <c r="E22" s="209" t="s">
        <v>16</v>
      </c>
      <c r="F22" s="210"/>
      <c r="G22" s="210">
        <v>0</v>
      </c>
      <c r="H22" s="313">
        <f>INDEX(Personnel[],MATCH(E22,Paygrade,0),2)</f>
        <v>208</v>
      </c>
      <c r="I22" s="212">
        <f t="shared" si="0"/>
        <v>0</v>
      </c>
    </row>
    <row r="23" spans="1:9" s="190" customFormat="1" ht="11.25" x14ac:dyDescent="0.2">
      <c r="A23" s="309" t="s">
        <v>409</v>
      </c>
      <c r="B23" s="207"/>
      <c r="C23" s="310"/>
      <c r="D23" s="208" t="s">
        <v>258</v>
      </c>
      <c r="E23" s="209" t="s">
        <v>17</v>
      </c>
      <c r="F23" s="210"/>
      <c r="G23" s="210">
        <v>0</v>
      </c>
      <c r="H23" s="313">
        <f>INDEX(Personnel[],MATCH(E23,Paygrade,0),2)</f>
        <v>221</v>
      </c>
      <c r="I23" s="212">
        <f t="shared" si="0"/>
        <v>0</v>
      </c>
    </row>
    <row r="24" spans="1:9" s="190" customFormat="1" ht="11.25" x14ac:dyDescent="0.2">
      <c r="A24" s="309" t="s">
        <v>409</v>
      </c>
      <c r="B24" s="207"/>
      <c r="C24" s="310"/>
      <c r="D24" s="208" t="s">
        <v>258</v>
      </c>
      <c r="E24" s="209" t="s">
        <v>18</v>
      </c>
      <c r="F24" s="210"/>
      <c r="G24" s="210">
        <v>0</v>
      </c>
      <c r="H24" s="313">
        <f>INDEX(Personnel[],MATCH(E24,Paygrade,0),2)</f>
        <v>242</v>
      </c>
      <c r="I24" s="212">
        <f t="shared" si="0"/>
        <v>0</v>
      </c>
    </row>
    <row r="25" spans="1:9" s="190" customFormat="1" ht="11.25" x14ac:dyDescent="0.2">
      <c r="A25" s="309" t="s">
        <v>409</v>
      </c>
      <c r="B25" s="207"/>
      <c r="C25" s="310"/>
      <c r="D25" s="208" t="s">
        <v>258</v>
      </c>
      <c r="E25" s="209" t="s">
        <v>19</v>
      </c>
      <c r="F25" s="210"/>
      <c r="G25" s="210">
        <v>0</v>
      </c>
      <c r="H25" s="313">
        <f>INDEX(Personnel[],MATCH(E25,Paygrade,0),2)</f>
        <v>265</v>
      </c>
      <c r="I25" s="212">
        <f t="shared" si="0"/>
        <v>0</v>
      </c>
    </row>
    <row r="26" spans="1:9" s="190" customFormat="1" ht="11.25" x14ac:dyDescent="0.2">
      <c r="A26" s="309" t="s">
        <v>409</v>
      </c>
      <c r="B26" s="207"/>
      <c r="C26" s="310"/>
      <c r="D26" s="208" t="s">
        <v>258</v>
      </c>
      <c r="E26" s="209" t="s">
        <v>21</v>
      </c>
      <c r="F26" s="210"/>
      <c r="G26" s="210">
        <v>0</v>
      </c>
      <c r="H26" s="313">
        <f>INDEX(Personnel[],MATCH(E26,Paygrade,0),2)</f>
        <v>263</v>
      </c>
      <c r="I26" s="212">
        <f t="shared" si="0"/>
        <v>0</v>
      </c>
    </row>
    <row r="27" spans="1:9" s="190" customFormat="1" ht="11.25" x14ac:dyDescent="0.2">
      <c r="A27" s="309" t="s">
        <v>409</v>
      </c>
      <c r="B27" s="207"/>
      <c r="C27" s="310"/>
      <c r="D27" s="208" t="s">
        <v>258</v>
      </c>
      <c r="E27" s="209" t="s">
        <v>29</v>
      </c>
      <c r="F27" s="210"/>
      <c r="G27" s="210">
        <v>0</v>
      </c>
      <c r="H27" s="313">
        <f>INDEX(Personnel[],MATCH(E27,Paygrade,0),2)</f>
        <v>122</v>
      </c>
      <c r="I27" s="212">
        <f t="shared" si="0"/>
        <v>0</v>
      </c>
    </row>
    <row r="28" spans="1:9" s="190" customFormat="1" ht="11.25" x14ac:dyDescent="0.2">
      <c r="A28" s="309" t="s">
        <v>409</v>
      </c>
      <c r="B28" s="207"/>
      <c r="C28" s="310"/>
      <c r="D28" s="208" t="s">
        <v>258</v>
      </c>
      <c r="E28" s="209" t="s">
        <v>27</v>
      </c>
      <c r="F28" s="210"/>
      <c r="G28" s="210">
        <v>0</v>
      </c>
      <c r="H28" s="313">
        <f>INDEX(Personnel[],MATCH(E28,Paygrade,0),2)</f>
        <v>136</v>
      </c>
      <c r="I28" s="212">
        <f t="shared" si="0"/>
        <v>0</v>
      </c>
    </row>
    <row r="29" spans="1:9" s="190" customFormat="1" ht="11.25" x14ac:dyDescent="0.2">
      <c r="A29" s="309" t="s">
        <v>409</v>
      </c>
      <c r="B29" s="207"/>
      <c r="C29" s="310"/>
      <c r="D29" s="208" t="s">
        <v>258</v>
      </c>
      <c r="E29" s="209" t="s">
        <v>25</v>
      </c>
      <c r="F29" s="210"/>
      <c r="G29" s="210">
        <v>0</v>
      </c>
      <c r="H29" s="313">
        <f>INDEX(Personnel[],MATCH(E29,Paygrade,0),2)</f>
        <v>154</v>
      </c>
      <c r="I29" s="212">
        <f t="shared" si="0"/>
        <v>0</v>
      </c>
    </row>
    <row r="30" spans="1:9" s="190" customFormat="1" ht="11.25" x14ac:dyDescent="0.2">
      <c r="A30" s="309" t="s">
        <v>409</v>
      </c>
      <c r="B30" s="207"/>
      <c r="C30" s="310"/>
      <c r="D30" s="208" t="s">
        <v>258</v>
      </c>
      <c r="E30" s="209" t="s">
        <v>45</v>
      </c>
      <c r="F30" s="210"/>
      <c r="G30" s="210">
        <v>0</v>
      </c>
      <c r="H30" s="313">
        <f>INDEX(Personnel[],MATCH(E30,Paygrade,0),2)</f>
        <v>35</v>
      </c>
      <c r="I30" s="212">
        <f t="shared" si="0"/>
        <v>0</v>
      </c>
    </row>
    <row r="31" spans="1:9" s="190" customFormat="1" ht="11.25" x14ac:dyDescent="0.2">
      <c r="A31" s="309" t="s">
        <v>409</v>
      </c>
      <c r="B31" s="207"/>
      <c r="C31" s="310"/>
      <c r="D31" s="208" t="s">
        <v>258</v>
      </c>
      <c r="E31" s="209" t="s">
        <v>46</v>
      </c>
      <c r="F31" s="210"/>
      <c r="G31" s="210">
        <v>0</v>
      </c>
      <c r="H31" s="313">
        <f>INDEX(Personnel[],MATCH(E31,Paygrade,0),2)</f>
        <v>38</v>
      </c>
      <c r="I31" s="212">
        <f t="shared" si="0"/>
        <v>0</v>
      </c>
    </row>
    <row r="32" spans="1:9" s="190" customFormat="1" ht="11.25" x14ac:dyDescent="0.2">
      <c r="A32" s="309" t="s">
        <v>409</v>
      </c>
      <c r="B32" s="207"/>
      <c r="C32" s="310"/>
      <c r="D32" s="208" t="s">
        <v>258</v>
      </c>
      <c r="E32" s="209" t="s">
        <v>47</v>
      </c>
      <c r="F32" s="210"/>
      <c r="G32" s="210">
        <v>0</v>
      </c>
      <c r="H32" s="313">
        <f>INDEX(Personnel[],MATCH(E32,Paygrade,0),2)</f>
        <v>44</v>
      </c>
      <c r="I32" s="212">
        <f t="shared" si="0"/>
        <v>0</v>
      </c>
    </row>
    <row r="33" spans="1:18" s="190" customFormat="1" ht="11.25" x14ac:dyDescent="0.2">
      <c r="A33" s="309" t="s">
        <v>409</v>
      </c>
      <c r="B33" s="207"/>
      <c r="C33" s="310"/>
      <c r="D33" s="208" t="s">
        <v>258</v>
      </c>
      <c r="E33" s="209" t="s">
        <v>48</v>
      </c>
      <c r="F33" s="210"/>
      <c r="G33" s="210">
        <v>0</v>
      </c>
      <c r="H33" s="313">
        <f>INDEX(Personnel[],MATCH(E33,Paygrade,0),2)</f>
        <v>47</v>
      </c>
      <c r="I33" s="212">
        <f t="shared" si="0"/>
        <v>0</v>
      </c>
    </row>
    <row r="34" spans="1:18" s="190" customFormat="1" ht="11.25" x14ac:dyDescent="0.2">
      <c r="A34" s="309" t="s">
        <v>409</v>
      </c>
      <c r="B34" s="207"/>
      <c r="C34" s="310"/>
      <c r="D34" s="208" t="s">
        <v>258</v>
      </c>
      <c r="E34" s="209" t="s">
        <v>49</v>
      </c>
      <c r="F34" s="210"/>
      <c r="G34" s="210">
        <v>0</v>
      </c>
      <c r="H34" s="313">
        <f>INDEX(Personnel[],MATCH(E34,Paygrade,0),2)</f>
        <v>53</v>
      </c>
      <c r="I34" s="212">
        <f t="shared" si="0"/>
        <v>0</v>
      </c>
    </row>
    <row r="35" spans="1:18" s="190" customFormat="1" ht="11.25" x14ac:dyDescent="0.2">
      <c r="A35" s="309" t="s">
        <v>409</v>
      </c>
      <c r="B35" s="207"/>
      <c r="C35" s="310"/>
      <c r="D35" s="208" t="s">
        <v>258</v>
      </c>
      <c r="E35" s="209" t="s">
        <v>50</v>
      </c>
      <c r="F35" s="210"/>
      <c r="G35" s="210">
        <v>0</v>
      </c>
      <c r="H35" s="313">
        <f>INDEX(Personnel[],MATCH(E35,Paygrade,0),2)</f>
        <v>61</v>
      </c>
      <c r="I35" s="212">
        <f t="shared" si="0"/>
        <v>0</v>
      </c>
    </row>
    <row r="36" spans="1:18" s="190" customFormat="1" ht="11.25" x14ac:dyDescent="0.2">
      <c r="A36" s="309" t="s">
        <v>409</v>
      </c>
      <c r="B36" s="207"/>
      <c r="C36" s="310"/>
      <c r="D36" s="208" t="s">
        <v>258</v>
      </c>
      <c r="E36" s="209" t="s">
        <v>51</v>
      </c>
      <c r="F36" s="210"/>
      <c r="G36" s="210">
        <v>0</v>
      </c>
      <c r="H36" s="313">
        <f>INDEX(Personnel[],MATCH(E36,Paygrade,0),2)</f>
        <v>62</v>
      </c>
      <c r="I36" s="212">
        <f t="shared" si="0"/>
        <v>0</v>
      </c>
    </row>
    <row r="37" spans="1:18" s="190" customFormat="1" ht="12" thickBot="1" x14ac:dyDescent="0.25">
      <c r="A37" s="213"/>
      <c r="B37" s="214"/>
      <c r="C37" s="214"/>
      <c r="D37" s="215"/>
      <c r="E37" s="216"/>
      <c r="F37" s="216"/>
      <c r="G37" s="217"/>
      <c r="H37" s="218"/>
      <c r="I37" s="219"/>
    </row>
    <row r="38" spans="1:18" s="190" customFormat="1" ht="12" thickBot="1" x14ac:dyDescent="0.25">
      <c r="A38" s="220"/>
      <c r="B38" s="220"/>
      <c r="C38" s="221" t="s">
        <v>194</v>
      </c>
      <c r="D38" s="222"/>
      <c r="E38" s="222"/>
      <c r="F38" s="222"/>
      <c r="G38" s="223"/>
      <c r="H38" s="224"/>
      <c r="I38" s="225">
        <f>SUM(I7:I36)</f>
        <v>0</v>
      </c>
    </row>
    <row r="39" spans="1:18" s="190" customFormat="1" ht="12" thickBot="1" x14ac:dyDescent="0.25">
      <c r="A39" s="220"/>
      <c r="B39" s="220"/>
      <c r="C39" s="226"/>
      <c r="D39" s="226"/>
      <c r="E39" s="226"/>
      <c r="F39" s="226"/>
      <c r="G39" s="227"/>
      <c r="I39" s="227"/>
    </row>
    <row r="40" spans="1:18" s="190" customFormat="1" ht="11.25" x14ac:dyDescent="0.2">
      <c r="A40" s="185" t="s">
        <v>211</v>
      </c>
      <c r="B40" s="187" t="s">
        <v>303</v>
      </c>
      <c r="C40" s="187" t="s">
        <v>241</v>
      </c>
      <c r="D40" s="187" t="s">
        <v>239</v>
      </c>
      <c r="E40" s="187" t="s">
        <v>240</v>
      </c>
      <c r="F40" s="187" t="s">
        <v>320</v>
      </c>
      <c r="G40" s="193" t="s">
        <v>141</v>
      </c>
    </row>
    <row r="41" spans="1:18" s="190" customFormat="1" x14ac:dyDescent="0.2">
      <c r="A41" s="228" t="s">
        <v>244</v>
      </c>
      <c r="B41" s="229"/>
      <c r="C41" s="230">
        <v>0</v>
      </c>
      <c r="D41" s="336">
        <f>INDEX(Vehicle[],MATCH(A41,Vehicle_Type,0),3)</f>
        <v>9.84</v>
      </c>
      <c r="E41" s="230">
        <v>0</v>
      </c>
      <c r="F41" s="337">
        <f>INDEX(Vehicle[],MATCH(A41,Vehicle_Type,0),2)</f>
        <v>0.16</v>
      </c>
      <c r="G41" s="231">
        <f>C41*D41+E41*F41</f>
        <v>0</v>
      </c>
      <c r="M41"/>
      <c r="N41"/>
      <c r="O41"/>
      <c r="P41"/>
      <c r="Q41"/>
      <c r="R41"/>
    </row>
    <row r="42" spans="1:18" s="190" customFormat="1" x14ac:dyDescent="0.2">
      <c r="A42" s="228" t="s">
        <v>242</v>
      </c>
      <c r="B42" s="229"/>
      <c r="C42" s="230">
        <v>0</v>
      </c>
      <c r="D42" s="336">
        <f>INDEX(Vehicle[],MATCH(A42,Vehicle_Type,0),3)</f>
        <v>9.16</v>
      </c>
      <c r="E42" s="230">
        <v>0</v>
      </c>
      <c r="F42" s="337">
        <f>INDEX(Vehicle[],MATCH(A42,Vehicle_Type,0),2)</f>
        <v>0.13</v>
      </c>
      <c r="G42" s="231">
        <f t="shared" ref="G42:G43" si="1">C42*D42+E42*F42</f>
        <v>0</v>
      </c>
      <c r="M42"/>
      <c r="N42"/>
      <c r="O42"/>
      <c r="P42"/>
      <c r="Q42"/>
      <c r="R42"/>
    </row>
    <row r="43" spans="1:18" s="190" customFormat="1" x14ac:dyDescent="0.2">
      <c r="A43" s="228" t="s">
        <v>243</v>
      </c>
      <c r="B43" s="229"/>
      <c r="C43" s="230">
        <v>0</v>
      </c>
      <c r="D43" s="336">
        <f>INDEX(Vehicle[],MATCH(A43,Vehicle_Type,0),3)</f>
        <v>7.35</v>
      </c>
      <c r="E43" s="230">
        <v>0</v>
      </c>
      <c r="F43" s="337">
        <f>INDEX(Vehicle[],MATCH(A43,Vehicle_Type,0),2)</f>
        <v>0.12</v>
      </c>
      <c r="G43" s="231">
        <f t="shared" si="1"/>
        <v>0</v>
      </c>
      <c r="M43"/>
      <c r="N43"/>
      <c r="O43"/>
      <c r="P43"/>
      <c r="Q43"/>
      <c r="R43"/>
    </row>
    <row r="44" spans="1:18" s="190" customFormat="1" ht="13.5" thickBot="1" x14ac:dyDescent="0.25">
      <c r="C44" s="194"/>
      <c r="G44" s="232"/>
      <c r="M44"/>
      <c r="N44"/>
      <c r="O44"/>
      <c r="P44"/>
      <c r="Q44"/>
      <c r="R44"/>
    </row>
    <row r="45" spans="1:18" s="190" customFormat="1" ht="13.5" thickBot="1" x14ac:dyDescent="0.25">
      <c r="C45" s="221" t="s">
        <v>212</v>
      </c>
      <c r="D45" s="222"/>
      <c r="E45" s="222"/>
      <c r="F45" s="233"/>
      <c r="G45" s="234">
        <f>SUM(G41:G43)</f>
        <v>0</v>
      </c>
      <c r="H45" s="235"/>
      <c r="K45" s="191"/>
      <c r="L45" s="191"/>
      <c r="M45"/>
      <c r="N45"/>
      <c r="O45"/>
      <c r="P45"/>
      <c r="Q45"/>
      <c r="R45"/>
    </row>
    <row r="46" spans="1:18" s="190" customFormat="1" ht="13.5" thickBot="1" x14ac:dyDescent="0.25">
      <c r="C46" s="236"/>
      <c r="D46" s="236"/>
      <c r="E46" s="236"/>
      <c r="F46" s="236"/>
      <c r="G46" s="237"/>
      <c r="H46" s="238"/>
      <c r="L46" s="191"/>
      <c r="M46"/>
      <c r="N46"/>
      <c r="O46"/>
      <c r="P46"/>
      <c r="Q46"/>
      <c r="R46"/>
    </row>
    <row r="47" spans="1:18" s="190" customFormat="1" x14ac:dyDescent="0.2">
      <c r="A47" s="185" t="s">
        <v>200</v>
      </c>
      <c r="B47" s="187"/>
      <c r="C47" s="92" t="s">
        <v>201</v>
      </c>
      <c r="D47" s="187" t="s">
        <v>238</v>
      </c>
      <c r="E47" s="187" t="s">
        <v>233</v>
      </c>
      <c r="F47" s="187" t="s">
        <v>234</v>
      </c>
      <c r="G47" s="188" t="s">
        <v>141</v>
      </c>
      <c r="H47" s="189" t="s">
        <v>305</v>
      </c>
      <c r="I47" s="192"/>
      <c r="L47" s="191"/>
      <c r="M47"/>
      <c r="N47"/>
      <c r="O47"/>
      <c r="P47"/>
      <c r="Q47"/>
      <c r="R47"/>
    </row>
    <row r="48" spans="1:18" s="190" customFormat="1" x14ac:dyDescent="0.2">
      <c r="A48" s="239" t="s">
        <v>364</v>
      </c>
      <c r="B48" s="240"/>
      <c r="C48" s="89"/>
      <c r="D48" s="241" t="s">
        <v>8</v>
      </c>
      <c r="E48" s="210">
        <v>0</v>
      </c>
      <c r="F48" s="211">
        <f>INDEX(ADMIN!$A$7:$C$13,MATCH(A48,Air_Type,0),2)</f>
        <v>21111</v>
      </c>
      <c r="G48" s="242">
        <f>E48*F48</f>
        <v>0</v>
      </c>
      <c r="H48" s="243"/>
      <c r="I48" s="244"/>
      <c r="L48" s="191"/>
      <c r="M48"/>
      <c r="N48"/>
      <c r="O48"/>
      <c r="P48"/>
      <c r="Q48"/>
      <c r="R48"/>
    </row>
    <row r="49" spans="1:18" s="190" customFormat="1" x14ac:dyDescent="0.2">
      <c r="A49" s="239" t="s">
        <v>386</v>
      </c>
      <c r="B49" s="245"/>
      <c r="C49" s="89"/>
      <c r="D49" s="246" t="s">
        <v>8</v>
      </c>
      <c r="E49" s="210">
        <v>0</v>
      </c>
      <c r="F49" s="211">
        <f>INDEX(ADMIN!$A$7:$C$13,MATCH(A49,Air_Type,0),2)</f>
        <v>20921</v>
      </c>
      <c r="G49" s="247">
        <f>E49*F49</f>
        <v>0</v>
      </c>
      <c r="H49" s="243"/>
      <c r="I49" s="244"/>
      <c r="L49" s="191"/>
      <c r="M49"/>
      <c r="N49"/>
      <c r="O49"/>
      <c r="P49"/>
      <c r="Q49"/>
      <c r="R49"/>
    </row>
    <row r="50" spans="1:18" s="190" customFormat="1" ht="13.5" thickBot="1" x14ac:dyDescent="0.25">
      <c r="B50" s="245"/>
      <c r="C50" s="194"/>
      <c r="D50" s="248"/>
      <c r="G50" s="232"/>
      <c r="L50" s="191"/>
      <c r="M50"/>
      <c r="N50"/>
      <c r="O50"/>
      <c r="P50"/>
      <c r="Q50"/>
      <c r="R50"/>
    </row>
    <row r="51" spans="1:18" s="190" customFormat="1" ht="13.5" thickBot="1" x14ac:dyDescent="0.25">
      <c r="C51" s="221" t="s">
        <v>202</v>
      </c>
      <c r="D51" s="222"/>
      <c r="E51" s="222"/>
      <c r="F51" s="222"/>
      <c r="G51" s="234">
        <f>SUM(G48:G49)</f>
        <v>0</v>
      </c>
      <c r="H51" s="249"/>
      <c r="L51" s="191"/>
      <c r="M51"/>
      <c r="N51"/>
      <c r="O51"/>
      <c r="P51"/>
      <c r="Q51"/>
      <c r="R51"/>
    </row>
    <row r="52" spans="1:18" s="190" customFormat="1" ht="13.5" thickBot="1" x14ac:dyDescent="0.25">
      <c r="L52" s="191"/>
      <c r="M52"/>
      <c r="N52"/>
      <c r="O52"/>
      <c r="P52"/>
      <c r="Q52"/>
      <c r="R52"/>
    </row>
    <row r="53" spans="1:18" s="190" customFormat="1" x14ac:dyDescent="0.2">
      <c r="A53" s="185" t="s">
        <v>195</v>
      </c>
      <c r="B53" s="186"/>
      <c r="C53" s="88" t="s">
        <v>196</v>
      </c>
      <c r="D53" s="187" t="s">
        <v>238</v>
      </c>
      <c r="E53" s="187" t="s">
        <v>233</v>
      </c>
      <c r="F53" s="187" t="s">
        <v>234</v>
      </c>
      <c r="G53" s="188" t="s">
        <v>141</v>
      </c>
      <c r="H53" s="189" t="s">
        <v>305</v>
      </c>
      <c r="L53" s="191"/>
      <c r="M53" s="191"/>
      <c r="N53" s="191"/>
      <c r="O53" s="191"/>
      <c r="P53" s="191"/>
    </row>
    <row r="54" spans="1:18" s="190" customFormat="1" x14ac:dyDescent="0.2">
      <c r="A54" s="239" t="s">
        <v>362</v>
      </c>
      <c r="B54" s="240"/>
      <c r="C54" s="90"/>
      <c r="D54" s="241" t="str">
        <f>INDEX(Boats[],MATCH(A54,Boat_Type,0),3)</f>
        <v>HOURLY</v>
      </c>
      <c r="E54" s="210">
        <v>0</v>
      </c>
      <c r="F54" s="250">
        <f>INDEX(Boats[],MATCH(A54,Boat_Type,0),2)</f>
        <v>1511</v>
      </c>
      <c r="G54" s="242">
        <f>E54*F54</f>
        <v>0</v>
      </c>
      <c r="H54" s="243"/>
      <c r="L54" s="191"/>
      <c r="M54" s="191"/>
      <c r="N54" s="191"/>
      <c r="O54" s="191"/>
      <c r="P54" s="191"/>
    </row>
    <row r="55" spans="1:18" s="190" customFormat="1" x14ac:dyDescent="0.2">
      <c r="A55" s="239" t="s">
        <v>360</v>
      </c>
      <c r="B55" s="245"/>
      <c r="C55" s="91"/>
      <c r="D55" s="241" t="str">
        <f>INDEX(Boats[],MATCH(A55,Boat_Type,0),3)</f>
        <v>HOURLY</v>
      </c>
      <c r="E55" s="251">
        <v>0</v>
      </c>
      <c r="F55" s="250">
        <f>INDEX(Boats[],MATCH(A55,Boat_Type,0),2)</f>
        <v>3429</v>
      </c>
      <c r="G55" s="242">
        <f>E55*F55</f>
        <v>0</v>
      </c>
      <c r="H55" s="252"/>
      <c r="L55" s="191"/>
      <c r="M55" s="191"/>
      <c r="N55" s="191"/>
      <c r="O55" s="191"/>
      <c r="P55" s="191"/>
    </row>
    <row r="56" spans="1:18" s="190" customFormat="1" ht="13.5" thickBot="1" x14ac:dyDescent="0.25">
      <c r="A56" s="245"/>
      <c r="B56" s="245"/>
      <c r="C56" s="253"/>
      <c r="D56" s="248"/>
      <c r="E56" s="248"/>
      <c r="G56" s="254"/>
      <c r="H56" s="255"/>
      <c r="L56" s="191"/>
      <c r="M56" s="191"/>
      <c r="N56" s="191"/>
      <c r="O56" s="191"/>
      <c r="P56" s="191"/>
    </row>
    <row r="57" spans="1:18" s="190" customFormat="1" ht="12" thickBot="1" x14ac:dyDescent="0.25">
      <c r="C57" s="221" t="s">
        <v>197</v>
      </c>
      <c r="D57" s="222"/>
      <c r="E57" s="222"/>
      <c r="F57" s="222"/>
      <c r="G57" s="234">
        <f>SUM(G54:G55)</f>
        <v>0</v>
      </c>
    </row>
    <row r="58" spans="1:18" s="190" customFormat="1" ht="12" thickBot="1" x14ac:dyDescent="0.25">
      <c r="G58" s="256"/>
    </row>
    <row r="59" spans="1:18" s="190" customFormat="1" ht="11.25" x14ac:dyDescent="0.2">
      <c r="A59" s="185" t="s">
        <v>198</v>
      </c>
      <c r="B59" s="187"/>
      <c r="C59" s="92" t="s">
        <v>304</v>
      </c>
      <c r="D59" s="187" t="s">
        <v>238</v>
      </c>
      <c r="E59" s="187" t="s">
        <v>233</v>
      </c>
      <c r="F59" s="187" t="s">
        <v>234</v>
      </c>
      <c r="G59" s="188" t="s">
        <v>141</v>
      </c>
      <c r="H59" s="189" t="s">
        <v>305</v>
      </c>
    </row>
    <row r="60" spans="1:18" s="190" customFormat="1" ht="11.25" x14ac:dyDescent="0.2">
      <c r="A60" s="239" t="s">
        <v>336</v>
      </c>
      <c r="B60" s="240"/>
      <c r="C60" s="90"/>
      <c r="D60" s="241" t="str">
        <f>INDEX(Cutters[],MATCH(A60,Cutter_Type,0),3)</f>
        <v>HOURLY</v>
      </c>
      <c r="E60" s="210">
        <v>0</v>
      </c>
      <c r="F60" s="250">
        <f>INDEX(Cutters[],MATCH(A60,Cutter_Type,0),2)</f>
        <v>32876</v>
      </c>
      <c r="G60" s="242">
        <f>E60*F60</f>
        <v>0</v>
      </c>
      <c r="H60" s="243"/>
    </row>
    <row r="61" spans="1:18" s="190" customFormat="1" ht="11.25" x14ac:dyDescent="0.2">
      <c r="A61" s="239" t="s">
        <v>347</v>
      </c>
      <c r="B61" s="240"/>
      <c r="C61" s="91"/>
      <c r="D61" s="241" t="str">
        <f>INDEX(Cutters[],MATCH(A61,Cutter_Type,0),3)</f>
        <v>HOURLY</v>
      </c>
      <c r="E61" s="210">
        <v>0</v>
      </c>
      <c r="F61" s="250">
        <f>INDEX(Cutters[],MATCH(A61,Cutter_Type,0),2)</f>
        <v>7787</v>
      </c>
      <c r="G61" s="242">
        <f>E61*F61</f>
        <v>0</v>
      </c>
      <c r="H61" s="252"/>
    </row>
    <row r="62" spans="1:18" s="190" customFormat="1" ht="12" thickBot="1" x14ac:dyDescent="0.25">
      <c r="A62" s="245"/>
      <c r="C62" s="253"/>
      <c r="G62" s="254"/>
      <c r="H62" s="245"/>
    </row>
    <row r="63" spans="1:18" s="190" customFormat="1" ht="12" thickBot="1" x14ac:dyDescent="0.25">
      <c r="C63" s="221" t="s">
        <v>199</v>
      </c>
      <c r="D63" s="222"/>
      <c r="E63" s="222"/>
      <c r="F63" s="222"/>
      <c r="G63" s="234">
        <f>SUM(G60:G61)</f>
        <v>0</v>
      </c>
    </row>
    <row r="64" spans="1:18" s="190" customFormat="1" ht="12" thickBot="1" x14ac:dyDescent="0.25">
      <c r="F64" s="320"/>
    </row>
    <row r="65" spans="1:9" s="190" customFormat="1" ht="11.25" x14ac:dyDescent="0.2">
      <c r="A65" s="185" t="s">
        <v>203</v>
      </c>
      <c r="B65" s="186"/>
      <c r="C65" s="186"/>
      <c r="D65" s="187" t="s">
        <v>238</v>
      </c>
      <c r="E65" s="187" t="s">
        <v>233</v>
      </c>
      <c r="F65" s="319" t="s">
        <v>234</v>
      </c>
      <c r="G65" s="193" t="s">
        <v>141</v>
      </c>
      <c r="H65" s="194"/>
      <c r="I65" s="192"/>
    </row>
    <row r="66" spans="1:9" s="190" customFormat="1" ht="11.25" x14ac:dyDescent="0.2">
      <c r="A66" s="239" t="s">
        <v>115</v>
      </c>
      <c r="B66" s="240"/>
      <c r="C66" s="240"/>
      <c r="D66" s="241" t="str">
        <f>INDEX(Equipment[],MATCH(A66,Equip_List,0),3)</f>
        <v>HOURLY</v>
      </c>
      <c r="E66" s="210">
        <v>0</v>
      </c>
      <c r="F66" s="250">
        <f>INDEX(Equipment[],MATCH(A66,Equip_List,0),2)</f>
        <v>15</v>
      </c>
      <c r="G66" s="231">
        <f>E66*F66</f>
        <v>0</v>
      </c>
      <c r="H66" s="217"/>
      <c r="I66" s="244"/>
    </row>
    <row r="67" spans="1:9" s="190" customFormat="1" ht="11.25" x14ac:dyDescent="0.2">
      <c r="A67" s="239" t="s">
        <v>105</v>
      </c>
      <c r="B67" s="240"/>
      <c r="C67" s="240"/>
      <c r="D67" s="241" t="str">
        <f>INDEX(Equipment[],MATCH(A67,Equip_List,0),3)</f>
        <v>HOURLY</v>
      </c>
      <c r="E67" s="210">
        <v>0</v>
      </c>
      <c r="F67" s="250">
        <f>INDEX(Equipment[],MATCH(A67,Equip_List,0),2)</f>
        <v>13</v>
      </c>
      <c r="G67" s="231">
        <f>E67*F67</f>
        <v>0</v>
      </c>
      <c r="H67" s="217"/>
      <c r="I67" s="244"/>
    </row>
    <row r="68" spans="1:9" s="190" customFormat="1" ht="11.25" x14ac:dyDescent="0.2">
      <c r="A68" s="239" t="s">
        <v>80</v>
      </c>
      <c r="B68" s="240"/>
      <c r="C68" s="245"/>
      <c r="D68" s="241" t="str">
        <f>INDEX(Equipment[],MATCH(A68,Equip_List,0),3)</f>
        <v>HOURLY</v>
      </c>
      <c r="E68" s="210">
        <v>0</v>
      </c>
      <c r="F68" s="250">
        <f>INDEX(Equipment[],MATCH(A68,Equip_List,0),2)</f>
        <v>296</v>
      </c>
      <c r="G68" s="231">
        <f>E68*F68</f>
        <v>0</v>
      </c>
      <c r="H68" s="217"/>
      <c r="I68" s="244"/>
    </row>
    <row r="69" spans="1:9" s="190" customFormat="1" ht="12" thickBot="1" x14ac:dyDescent="0.25">
      <c r="A69" s="245"/>
      <c r="C69" s="253"/>
      <c r="G69" s="254"/>
    </row>
    <row r="70" spans="1:9" s="190" customFormat="1" ht="12" thickBot="1" x14ac:dyDescent="0.25">
      <c r="C70" s="221" t="s">
        <v>204</v>
      </c>
      <c r="D70" s="222"/>
      <c r="E70" s="222"/>
      <c r="F70" s="222"/>
      <c r="G70" s="234">
        <f>SUM(G66:G68)</f>
        <v>0</v>
      </c>
      <c r="H70" s="249"/>
    </row>
    <row r="71" spans="1:9" s="190" customFormat="1" ht="12" thickBot="1" x14ac:dyDescent="0.25">
      <c r="C71" s="226"/>
      <c r="D71" s="226"/>
      <c r="E71" s="226"/>
      <c r="F71" s="249"/>
      <c r="G71" s="249"/>
    </row>
    <row r="72" spans="1:9" s="190" customFormat="1" ht="11.25" x14ac:dyDescent="0.2">
      <c r="A72" s="185" t="s">
        <v>205</v>
      </c>
      <c r="B72" s="186"/>
      <c r="C72" s="257" t="s">
        <v>206</v>
      </c>
      <c r="D72" s="258"/>
      <c r="E72" s="186"/>
      <c r="F72" s="187" t="s">
        <v>207</v>
      </c>
      <c r="G72" s="193" t="s">
        <v>208</v>
      </c>
    </row>
    <row r="73" spans="1:9" s="190" customFormat="1" ht="11.25" x14ac:dyDescent="0.2">
      <c r="A73" s="239" t="s">
        <v>209</v>
      </c>
      <c r="B73" s="259"/>
      <c r="C73" s="260"/>
      <c r="D73" s="261"/>
      <c r="E73" s="262"/>
      <c r="F73" s="430"/>
      <c r="G73" s="263"/>
    </row>
    <row r="74" spans="1:9" s="190" customFormat="1" ht="12" thickBot="1" x14ac:dyDescent="0.25">
      <c r="C74" s="248"/>
      <c r="G74" s="256"/>
    </row>
    <row r="75" spans="1:9" s="190" customFormat="1" ht="12" thickBot="1" x14ac:dyDescent="0.25">
      <c r="C75" s="221" t="s">
        <v>210</v>
      </c>
      <c r="D75" s="222"/>
      <c r="E75" s="222"/>
      <c r="F75" s="222"/>
      <c r="G75" s="234">
        <f>SUM(G73:G73)</f>
        <v>0</v>
      </c>
    </row>
    <row r="76" spans="1:9" s="190" customFormat="1" ht="12" thickBot="1" x14ac:dyDescent="0.25"/>
    <row r="77" spans="1:9" s="190" customFormat="1" ht="11.25" x14ac:dyDescent="0.2">
      <c r="A77" s="185" t="s">
        <v>213</v>
      </c>
      <c r="B77" s="186"/>
      <c r="C77" s="257" t="s">
        <v>214</v>
      </c>
      <c r="D77" s="258"/>
      <c r="E77" s="186"/>
      <c r="F77" s="186"/>
      <c r="G77" s="264" t="s">
        <v>215</v>
      </c>
    </row>
    <row r="78" spans="1:9" s="190" customFormat="1" ht="11.25" x14ac:dyDescent="0.2">
      <c r="A78" s="239"/>
      <c r="B78" s="240"/>
      <c r="C78" s="428"/>
      <c r="D78" s="429"/>
      <c r="E78" s="326"/>
      <c r="F78" s="259"/>
      <c r="G78" s="263"/>
    </row>
    <row r="79" spans="1:9" s="190" customFormat="1" ht="11.25" x14ac:dyDescent="0.2">
      <c r="A79" s="239"/>
      <c r="B79" s="240"/>
      <c r="C79" s="265"/>
      <c r="D79" s="261"/>
      <c r="E79" s="326"/>
      <c r="F79" s="259"/>
      <c r="G79" s="263"/>
    </row>
    <row r="80" spans="1:9" s="190" customFormat="1" ht="11.25" x14ac:dyDescent="0.2">
      <c r="A80" s="239"/>
      <c r="B80" s="240"/>
      <c r="C80" s="265"/>
      <c r="D80" s="261"/>
      <c r="E80" s="326"/>
      <c r="F80" s="259"/>
      <c r="G80" s="263"/>
    </row>
    <row r="81" spans="1:7" s="190" customFormat="1" ht="12" thickBot="1" x14ac:dyDescent="0.25">
      <c r="G81" s="256"/>
    </row>
    <row r="82" spans="1:7" s="190" customFormat="1" ht="12" thickBot="1" x14ac:dyDescent="0.25">
      <c r="C82" s="221" t="s">
        <v>216</v>
      </c>
      <c r="D82" s="222"/>
      <c r="E82" s="222"/>
      <c r="F82" s="222"/>
      <c r="G82" s="266">
        <f>SUM(G78:G80)</f>
        <v>0</v>
      </c>
    </row>
    <row r="83" spans="1:7" s="190" customFormat="1" ht="12" thickBot="1" x14ac:dyDescent="0.25">
      <c r="G83" s="244"/>
    </row>
    <row r="84" spans="1:7" s="190" customFormat="1" ht="11.25" x14ac:dyDescent="0.2">
      <c r="A84" s="185" t="s">
        <v>323</v>
      </c>
      <c r="B84" s="186"/>
      <c r="C84" s="257" t="s">
        <v>217</v>
      </c>
      <c r="D84" s="258"/>
      <c r="E84" s="257" t="s">
        <v>218</v>
      </c>
      <c r="F84" s="258"/>
      <c r="G84" s="193" t="s">
        <v>215</v>
      </c>
    </row>
    <row r="85" spans="1:7" s="190" customFormat="1" ht="11.25" x14ac:dyDescent="0.2">
      <c r="A85" s="239"/>
      <c r="B85" s="259"/>
      <c r="C85" s="426"/>
      <c r="D85" s="427"/>
      <c r="E85" s="267"/>
      <c r="F85" s="268"/>
      <c r="G85" s="263"/>
    </row>
    <row r="86" spans="1:7" s="190" customFormat="1" ht="11.25" x14ac:dyDescent="0.2">
      <c r="A86" s="239"/>
      <c r="B86" s="259"/>
      <c r="C86" s="265"/>
      <c r="D86" s="261"/>
      <c r="E86" s="267"/>
      <c r="F86" s="268"/>
      <c r="G86" s="263"/>
    </row>
    <row r="87" spans="1:7" s="190" customFormat="1" ht="11.25" x14ac:dyDescent="0.2">
      <c r="A87" s="239"/>
      <c r="B87" s="259"/>
      <c r="C87" s="265"/>
      <c r="D87" s="261"/>
      <c r="E87" s="267"/>
      <c r="F87" s="268"/>
      <c r="G87" s="263"/>
    </row>
    <row r="88" spans="1:7" s="190" customFormat="1" ht="12" thickBot="1" x14ac:dyDescent="0.25">
      <c r="G88" s="256"/>
    </row>
    <row r="89" spans="1:7" s="190" customFormat="1" ht="12" thickBot="1" x14ac:dyDescent="0.25">
      <c r="C89" s="221" t="s">
        <v>219</v>
      </c>
      <c r="D89" s="222"/>
      <c r="E89" s="222"/>
      <c r="F89" s="222"/>
      <c r="G89" s="234">
        <f>SUM(G85:G87)</f>
        <v>0</v>
      </c>
    </row>
    <row r="90" spans="1:7" s="190" customFormat="1" ht="12" thickBot="1" x14ac:dyDescent="0.25">
      <c r="B90" s="305"/>
      <c r="C90" s="226"/>
      <c r="D90" s="226"/>
      <c r="E90" s="322"/>
      <c r="F90" s="226"/>
      <c r="G90" s="249"/>
    </row>
    <row r="91" spans="1:7" s="190" customFormat="1" ht="11.25" x14ac:dyDescent="0.2">
      <c r="A91" s="424" t="s">
        <v>321</v>
      </c>
      <c r="B91" s="186"/>
      <c r="C91" s="257" t="s">
        <v>214</v>
      </c>
      <c r="D91" s="258"/>
      <c r="E91" s="321"/>
      <c r="F91" s="186"/>
      <c r="G91" s="264" t="s">
        <v>215</v>
      </c>
    </row>
    <row r="92" spans="1:7" s="190" customFormat="1" ht="11.25" x14ac:dyDescent="0.2">
      <c r="A92" s="308"/>
      <c r="B92" s="304"/>
      <c r="C92" s="428"/>
      <c r="D92" s="429"/>
      <c r="E92" s="323"/>
      <c r="F92" s="259"/>
      <c r="G92" s="263"/>
    </row>
    <row r="93" spans="1:7" s="190" customFormat="1" ht="11.25" x14ac:dyDescent="0.2">
      <c r="A93" s="307"/>
      <c r="B93" s="240"/>
      <c r="C93" s="428"/>
      <c r="D93" s="429"/>
      <c r="E93" s="323"/>
      <c r="F93" s="259"/>
      <c r="G93" s="263"/>
    </row>
    <row r="94" spans="1:7" s="190" customFormat="1" ht="11.25" x14ac:dyDescent="0.2">
      <c r="A94" s="306"/>
      <c r="B94" s="240"/>
      <c r="C94" s="428"/>
      <c r="D94" s="429"/>
      <c r="E94" s="323"/>
      <c r="F94" s="259"/>
      <c r="G94" s="263"/>
    </row>
    <row r="95" spans="1:7" s="190" customFormat="1" ht="12" thickBot="1" x14ac:dyDescent="0.25">
      <c r="A95" s="194"/>
      <c r="G95" s="256"/>
    </row>
    <row r="96" spans="1:7" s="190" customFormat="1" ht="12" thickBot="1" x14ac:dyDescent="0.25">
      <c r="A96" s="194"/>
      <c r="C96" s="221" t="s">
        <v>220</v>
      </c>
      <c r="D96" s="222"/>
      <c r="E96" s="222"/>
      <c r="F96" s="222"/>
      <c r="G96" s="266">
        <f>SUM(G92:G94)</f>
        <v>0</v>
      </c>
    </row>
    <row r="97" spans="1:17" s="190" customFormat="1" ht="12" thickBot="1" x14ac:dyDescent="0.25">
      <c r="A97" s="194"/>
      <c r="C97" s="226"/>
      <c r="D97" s="226"/>
      <c r="E97" s="226"/>
      <c r="F97" s="226"/>
      <c r="G97" s="270"/>
    </row>
    <row r="98" spans="1:17" s="190" customFormat="1" ht="11.25" x14ac:dyDescent="0.2">
      <c r="A98" s="425" t="s">
        <v>322</v>
      </c>
      <c r="B98" s="186"/>
      <c r="C98" s="257" t="s">
        <v>214</v>
      </c>
      <c r="D98" s="258"/>
      <c r="E98" s="269"/>
      <c r="F98" s="269"/>
      <c r="G98" s="264" t="s">
        <v>215</v>
      </c>
    </row>
    <row r="99" spans="1:17" s="190" customFormat="1" ht="11.25" x14ac:dyDescent="0.2">
      <c r="A99" s="239"/>
      <c r="B99" s="240"/>
      <c r="C99" s="428"/>
      <c r="D99" s="429"/>
      <c r="E99" s="326"/>
      <c r="F99" s="259"/>
      <c r="G99" s="263"/>
    </row>
    <row r="100" spans="1:17" s="190" customFormat="1" ht="11.25" x14ac:dyDescent="0.2">
      <c r="A100" s="239"/>
      <c r="B100" s="240"/>
      <c r="C100" s="428"/>
      <c r="D100" s="429"/>
      <c r="E100" s="326"/>
      <c r="F100" s="259"/>
      <c r="G100" s="263"/>
    </row>
    <row r="101" spans="1:17" s="190" customFormat="1" ht="11.25" x14ac:dyDescent="0.2">
      <c r="A101" s="239"/>
      <c r="B101" s="245"/>
      <c r="C101" s="428"/>
      <c r="D101" s="429"/>
      <c r="E101" s="326"/>
      <c r="F101" s="327"/>
      <c r="G101" s="271"/>
    </row>
    <row r="102" spans="1:17" s="190" customFormat="1" ht="12" thickBot="1" x14ac:dyDescent="0.25">
      <c r="B102" s="245"/>
      <c r="F102" s="248"/>
      <c r="G102" s="272"/>
    </row>
    <row r="103" spans="1:17" s="190" customFormat="1" ht="12" thickBot="1" x14ac:dyDescent="0.25">
      <c r="C103" s="221" t="s">
        <v>221</v>
      </c>
      <c r="D103" s="222"/>
      <c r="E103" s="222"/>
      <c r="F103" s="222"/>
      <c r="G103" s="266">
        <f>SUM(G99:G101)</f>
        <v>0</v>
      </c>
    </row>
    <row r="104" spans="1:17" s="190" customFormat="1" ht="12" thickBot="1" x14ac:dyDescent="0.25">
      <c r="G104" s="244"/>
    </row>
    <row r="105" spans="1:17" s="190" customFormat="1" ht="11.25" x14ac:dyDescent="0.2">
      <c r="A105" s="185" t="s">
        <v>222</v>
      </c>
      <c r="B105" s="273"/>
      <c r="C105" s="257" t="s">
        <v>214</v>
      </c>
      <c r="D105" s="258"/>
      <c r="E105" s="269"/>
      <c r="F105" s="269"/>
      <c r="G105" s="264" t="s">
        <v>215</v>
      </c>
    </row>
    <row r="106" spans="1:17" s="190" customFormat="1" ht="11.25" x14ac:dyDescent="0.2">
      <c r="A106" s="239"/>
      <c r="B106" s="240"/>
      <c r="C106" s="428"/>
      <c r="D106" s="429"/>
      <c r="E106" s="326"/>
      <c r="F106" s="259"/>
      <c r="G106" s="263"/>
    </row>
    <row r="107" spans="1:17" s="190" customFormat="1" ht="11.25" x14ac:dyDescent="0.2">
      <c r="A107" s="239"/>
      <c r="B107" s="240"/>
      <c r="C107" s="428"/>
      <c r="D107" s="429"/>
      <c r="E107" s="326"/>
      <c r="F107" s="259"/>
      <c r="G107" s="263"/>
    </row>
    <row r="108" spans="1:17" s="190" customFormat="1" ht="11.25" x14ac:dyDescent="0.2">
      <c r="A108" s="239"/>
      <c r="B108" s="240"/>
      <c r="C108" s="428"/>
      <c r="D108" s="429"/>
      <c r="E108" s="326"/>
      <c r="F108" s="259"/>
      <c r="G108" s="271"/>
    </row>
    <row r="109" spans="1:17" s="190" customFormat="1" ht="12" thickBot="1" x14ac:dyDescent="0.25">
      <c r="C109" s="226"/>
      <c r="D109" s="226"/>
      <c r="E109" s="226"/>
      <c r="F109" s="226"/>
      <c r="G109" s="275"/>
    </row>
    <row r="110" spans="1:17" s="190" customFormat="1" ht="13.5" thickBot="1" x14ac:dyDescent="0.25">
      <c r="C110" s="221" t="s">
        <v>223</v>
      </c>
      <c r="D110" s="222"/>
      <c r="E110" s="222"/>
      <c r="F110" s="222"/>
      <c r="G110" s="266">
        <f>SUM(G106:G108)</f>
        <v>0</v>
      </c>
      <c r="K110" s="198"/>
      <c r="L110" s="198"/>
      <c r="M110" s="198"/>
      <c r="N110" s="198"/>
      <c r="O110" s="198"/>
      <c r="P110" s="198"/>
      <c r="Q110" s="198"/>
    </row>
    <row r="111" spans="1:17" s="198" customFormat="1" ht="13.5" thickBot="1" x14ac:dyDescent="0.25">
      <c r="B111" s="276"/>
      <c r="E111" s="277"/>
      <c r="G111" s="277"/>
      <c r="K111" s="190"/>
      <c r="L111" s="190"/>
      <c r="M111" s="190"/>
      <c r="N111" s="190"/>
      <c r="O111" s="190"/>
      <c r="P111" s="190"/>
      <c r="Q111" s="190"/>
    </row>
    <row r="112" spans="1:17" s="190" customFormat="1" ht="11.25" x14ac:dyDescent="0.2">
      <c r="A112" s="185" t="s">
        <v>224</v>
      </c>
      <c r="B112" s="186"/>
      <c r="C112" s="257" t="s">
        <v>214</v>
      </c>
      <c r="D112" s="258"/>
      <c r="E112" s="269"/>
      <c r="F112" s="269"/>
      <c r="G112" s="264" t="s">
        <v>215</v>
      </c>
    </row>
    <row r="113" spans="1:17" s="190" customFormat="1" ht="11.25" x14ac:dyDescent="0.2">
      <c r="A113" s="239"/>
      <c r="B113" s="240"/>
      <c r="C113" s="428"/>
      <c r="D113" s="429"/>
      <c r="E113" s="326"/>
      <c r="F113" s="259"/>
      <c r="G113" s="263"/>
    </row>
    <row r="114" spans="1:17" s="190" customFormat="1" ht="11.25" x14ac:dyDescent="0.2">
      <c r="A114" s="239"/>
      <c r="B114" s="240"/>
      <c r="C114" s="428"/>
      <c r="D114" s="429"/>
      <c r="E114" s="326"/>
      <c r="F114" s="259"/>
      <c r="G114" s="263"/>
    </row>
    <row r="115" spans="1:17" s="190" customFormat="1" x14ac:dyDescent="0.2">
      <c r="A115" s="239"/>
      <c r="B115" s="240"/>
      <c r="C115" s="428"/>
      <c r="D115" s="429"/>
      <c r="E115" s="326"/>
      <c r="F115" s="259"/>
      <c r="G115" s="263"/>
      <c r="I115"/>
      <c r="J115"/>
      <c r="K115"/>
    </row>
    <row r="116" spans="1:17" s="190" customFormat="1" ht="13.5" thickBot="1" x14ac:dyDescent="0.25">
      <c r="D116" s="248"/>
      <c r="G116" s="256"/>
      <c r="I116"/>
      <c r="J116"/>
      <c r="K116"/>
    </row>
    <row r="117" spans="1:17" s="190" customFormat="1" ht="13.5" thickBot="1" x14ac:dyDescent="0.25">
      <c r="C117" s="221" t="s">
        <v>225</v>
      </c>
      <c r="D117" s="222"/>
      <c r="E117" s="222"/>
      <c r="F117" s="222"/>
      <c r="G117" s="266">
        <f>SUM(G113:G115)</f>
        <v>0</v>
      </c>
      <c r="I117"/>
      <c r="J117"/>
      <c r="K117"/>
    </row>
    <row r="118" spans="1:17" s="190" customFormat="1" ht="13.5" thickBot="1" x14ac:dyDescent="0.25">
      <c r="G118" s="244"/>
      <c r="I118"/>
      <c r="J118"/>
      <c r="K118"/>
    </row>
    <row r="119" spans="1:17" s="190" customFormat="1" x14ac:dyDescent="0.2">
      <c r="A119" s="185" t="s">
        <v>226</v>
      </c>
      <c r="B119" s="186"/>
      <c r="C119" s="257" t="s">
        <v>227</v>
      </c>
      <c r="D119" s="257"/>
      <c r="E119" s="328"/>
      <c r="F119" s="274"/>
      <c r="G119" s="264" t="s">
        <v>215</v>
      </c>
      <c r="I119"/>
      <c r="J119"/>
      <c r="K119"/>
    </row>
    <row r="120" spans="1:17" s="190" customFormat="1" x14ac:dyDescent="0.2">
      <c r="A120" s="239"/>
      <c r="B120" s="240"/>
      <c r="C120" s="428"/>
      <c r="D120" s="429"/>
      <c r="E120" s="325"/>
      <c r="F120" s="324"/>
      <c r="G120" s="263"/>
      <c r="I120"/>
      <c r="J120"/>
      <c r="K120"/>
    </row>
    <row r="121" spans="1:17" s="190" customFormat="1" x14ac:dyDescent="0.2">
      <c r="A121" s="239"/>
      <c r="B121" s="240"/>
      <c r="C121" s="428"/>
      <c r="D121" s="429"/>
      <c r="E121" s="325"/>
      <c r="F121" s="324"/>
      <c r="G121" s="263"/>
      <c r="I121"/>
      <c r="J121"/>
      <c r="K121"/>
    </row>
    <row r="122" spans="1:17" s="190" customFormat="1" ht="11.25" x14ac:dyDescent="0.2">
      <c r="A122" s="239"/>
      <c r="B122" s="240"/>
      <c r="C122" s="428"/>
      <c r="D122" s="429"/>
      <c r="E122" s="325"/>
      <c r="F122" s="324"/>
      <c r="G122" s="271"/>
    </row>
    <row r="123" spans="1:17" s="190" customFormat="1" ht="13.5" thickBot="1" x14ac:dyDescent="0.25">
      <c r="G123" s="272"/>
      <c r="K123" s="198"/>
      <c r="L123" s="198"/>
      <c r="M123" s="198"/>
      <c r="N123" s="198"/>
      <c r="O123" s="198"/>
      <c r="P123" s="198"/>
      <c r="Q123" s="198"/>
    </row>
    <row r="124" spans="1:17" s="198" customFormat="1" ht="13.5" thickBot="1" x14ac:dyDescent="0.25">
      <c r="A124" s="190"/>
      <c r="B124" s="190"/>
      <c r="C124" s="221" t="s">
        <v>228</v>
      </c>
      <c r="D124" s="222"/>
      <c r="E124" s="222"/>
      <c r="F124" s="222"/>
      <c r="G124" s="266">
        <f>SUM(G120:G122)</f>
        <v>0</v>
      </c>
      <c r="H124" s="278" t="s">
        <v>298</v>
      </c>
      <c r="I124" s="279"/>
    </row>
    <row r="125" spans="1:17" s="198" customFormat="1" ht="13.5" thickBot="1" x14ac:dyDescent="0.25">
      <c r="A125" s="276"/>
      <c r="B125" s="276"/>
      <c r="C125" s="277"/>
      <c r="H125" s="285">
        <f ca="1">NOW()</f>
        <v>45048.44266724537</v>
      </c>
      <c r="I125" s="279"/>
    </row>
    <row r="126" spans="1:17" s="198" customFormat="1" ht="13.5" customHeight="1" thickBot="1" x14ac:dyDescent="0.25">
      <c r="A126" s="276"/>
      <c r="B126" s="280" t="s">
        <v>229</v>
      </c>
      <c r="C126" s="281"/>
      <c r="D126" s="282"/>
      <c r="E126" s="283"/>
      <c r="F126" s="283"/>
      <c r="G126" s="284">
        <f>I38+G57+G63+G51+G70+G75+G45+G82+G89+G96+G103+G110+G117+G124</f>
        <v>0</v>
      </c>
      <c r="H126" s="197"/>
      <c r="K126" s="286"/>
      <c r="L126" s="286"/>
      <c r="M126" s="286"/>
      <c r="N126" s="286"/>
      <c r="O126" s="286"/>
      <c r="P126" s="286"/>
      <c r="Q126" s="286"/>
    </row>
    <row r="127" spans="1:17" s="286" customFormat="1" ht="23.25" x14ac:dyDescent="0.2">
      <c r="A127" s="198"/>
      <c r="B127" s="276"/>
      <c r="C127" s="198"/>
      <c r="D127" s="198"/>
      <c r="E127" s="277"/>
      <c r="F127" s="198"/>
      <c r="G127" s="277"/>
      <c r="H127" s="290"/>
      <c r="I127" s="289"/>
      <c r="K127" s="198"/>
      <c r="L127" s="198"/>
      <c r="M127" s="198"/>
      <c r="N127" s="198"/>
      <c r="O127" s="198"/>
      <c r="P127" s="198"/>
      <c r="Q127" s="198"/>
    </row>
    <row r="128" spans="1:17" s="198" customFormat="1" ht="12" customHeight="1" x14ac:dyDescent="0.2">
      <c r="A128" s="287" t="s">
        <v>230</v>
      </c>
      <c r="B128" s="287"/>
      <c r="C128" s="288"/>
      <c r="D128" s="289"/>
      <c r="E128" s="288"/>
      <c r="F128" s="289"/>
      <c r="G128" s="288"/>
      <c r="H128" s="197"/>
    </row>
    <row r="129" spans="1:10" x14ac:dyDescent="0.2">
      <c r="A129"/>
      <c r="B129"/>
      <c r="C129"/>
      <c r="D129"/>
      <c r="E129"/>
      <c r="F129"/>
      <c r="G129"/>
      <c r="H129"/>
      <c r="I129"/>
      <c r="J129"/>
    </row>
    <row r="130" spans="1:10" x14ac:dyDescent="0.2">
      <c r="A130"/>
      <c r="B130"/>
      <c r="C130"/>
      <c r="D130"/>
      <c r="E130"/>
      <c r="F130"/>
      <c r="G130"/>
      <c r="H130"/>
      <c r="I130"/>
      <c r="J130"/>
    </row>
    <row r="131" spans="1:10" s="35" customFormat="1" ht="23.25" x14ac:dyDescent="0.35">
      <c r="A131"/>
      <c r="B131"/>
      <c r="C131"/>
      <c r="D131"/>
      <c r="E131"/>
      <c r="F131"/>
      <c r="G131"/>
      <c r="H131"/>
      <c r="I131"/>
      <c r="J131"/>
    </row>
    <row r="132" spans="1:10" x14ac:dyDescent="0.2">
      <c r="A132"/>
      <c r="B132"/>
      <c r="C132"/>
      <c r="D132"/>
      <c r="E132"/>
      <c r="F132"/>
      <c r="G132"/>
      <c r="H132"/>
      <c r="I132"/>
      <c r="J132"/>
    </row>
    <row r="133" spans="1:10" x14ac:dyDescent="0.2">
      <c r="A133"/>
      <c r="B133"/>
      <c r="C133"/>
      <c r="D133"/>
      <c r="E133"/>
      <c r="F133"/>
      <c r="G133"/>
      <c r="H133"/>
      <c r="I133"/>
      <c r="J133"/>
    </row>
    <row r="134" spans="1:10" x14ac:dyDescent="0.2">
      <c r="A134"/>
      <c r="B134"/>
      <c r="C134"/>
      <c r="D134"/>
      <c r="E134"/>
      <c r="F134"/>
      <c r="G134"/>
      <c r="H134"/>
      <c r="I134"/>
      <c r="J134"/>
    </row>
    <row r="135" spans="1:10" x14ac:dyDescent="0.2">
      <c r="A135"/>
      <c r="B135"/>
      <c r="C135"/>
      <c r="D135"/>
      <c r="E135"/>
      <c r="F135"/>
      <c r="G135"/>
      <c r="H135"/>
      <c r="I135"/>
      <c r="J135"/>
    </row>
    <row r="136" spans="1:10" x14ac:dyDescent="0.2">
      <c r="A136"/>
      <c r="B136"/>
      <c r="C136"/>
      <c r="D136"/>
      <c r="E136"/>
      <c r="F136"/>
      <c r="G136"/>
      <c r="H136"/>
      <c r="I136"/>
      <c r="J136"/>
    </row>
    <row r="137" spans="1:10" x14ac:dyDescent="0.2">
      <c r="A137"/>
      <c r="B137"/>
      <c r="C137"/>
      <c r="D137"/>
      <c r="E137"/>
      <c r="F137"/>
      <c r="G137"/>
      <c r="H137"/>
      <c r="I137"/>
      <c r="J137"/>
    </row>
    <row r="138" spans="1:10" x14ac:dyDescent="0.2">
      <c r="A138"/>
      <c r="B138"/>
      <c r="C138"/>
      <c r="D138"/>
      <c r="E138"/>
      <c r="F138"/>
      <c r="G138"/>
      <c r="H138"/>
      <c r="I138"/>
      <c r="J138"/>
    </row>
    <row r="139" spans="1:10" x14ac:dyDescent="0.2">
      <c r="A139"/>
      <c r="B139"/>
      <c r="C139"/>
      <c r="D139"/>
      <c r="E139"/>
      <c r="F139"/>
      <c r="G139"/>
      <c r="H139"/>
      <c r="I139"/>
      <c r="J139"/>
    </row>
    <row r="140" spans="1:10" x14ac:dyDescent="0.2">
      <c r="A140"/>
      <c r="B140"/>
      <c r="C140"/>
      <c r="D140"/>
      <c r="E140"/>
      <c r="F140"/>
      <c r="G140"/>
      <c r="H140"/>
      <c r="I140"/>
      <c r="J140"/>
    </row>
    <row r="141" spans="1:10" x14ac:dyDescent="0.2">
      <c r="A141"/>
      <c r="B141"/>
      <c r="C141"/>
      <c r="D141"/>
      <c r="E141"/>
      <c r="F141"/>
      <c r="G141"/>
      <c r="H141"/>
      <c r="I141"/>
      <c r="J141"/>
    </row>
    <row r="142" spans="1:10" x14ac:dyDescent="0.2">
      <c r="A142"/>
      <c r="B142"/>
      <c r="C142"/>
      <c r="D142"/>
      <c r="E142"/>
      <c r="F142"/>
      <c r="G142"/>
      <c r="H142"/>
      <c r="I142"/>
      <c r="J142"/>
    </row>
    <row r="143" spans="1:10" x14ac:dyDescent="0.2">
      <c r="A143"/>
      <c r="B143"/>
      <c r="C143"/>
      <c r="D143"/>
      <c r="E143"/>
      <c r="F143"/>
      <c r="G143"/>
      <c r="H143"/>
      <c r="I143"/>
      <c r="J143"/>
    </row>
    <row r="144" spans="1:10" x14ac:dyDescent="0.2">
      <c r="A144"/>
      <c r="B144"/>
      <c r="C144"/>
      <c r="D144"/>
      <c r="E144"/>
      <c r="F144"/>
      <c r="G144"/>
      <c r="H144"/>
      <c r="I144"/>
      <c r="J144"/>
    </row>
    <row r="145" spans="1:10" x14ac:dyDescent="0.2">
      <c r="A145"/>
      <c r="B145"/>
      <c r="C145"/>
      <c r="D145"/>
      <c r="E145"/>
      <c r="F145"/>
      <c r="G145"/>
      <c r="H145"/>
      <c r="I145"/>
      <c r="J145"/>
    </row>
    <row r="146" spans="1:10" x14ac:dyDescent="0.2">
      <c r="A146"/>
      <c r="B146"/>
      <c r="C146"/>
      <c r="D146"/>
      <c r="E146"/>
      <c r="F146"/>
      <c r="G146"/>
      <c r="H146"/>
      <c r="I146"/>
      <c r="J146"/>
    </row>
    <row r="147" spans="1:10" x14ac:dyDescent="0.2">
      <c r="A147"/>
      <c r="B147"/>
      <c r="C147"/>
      <c r="D147"/>
      <c r="E147"/>
      <c r="F147"/>
      <c r="G147"/>
      <c r="H147"/>
      <c r="I147"/>
      <c r="J147"/>
    </row>
    <row r="148" spans="1:10" x14ac:dyDescent="0.2">
      <c r="A148"/>
      <c r="B148"/>
      <c r="C148"/>
      <c r="D148"/>
      <c r="E148"/>
      <c r="F148"/>
      <c r="G148"/>
      <c r="H148"/>
      <c r="I148"/>
      <c r="J148"/>
    </row>
    <row r="149" spans="1:10" x14ac:dyDescent="0.2">
      <c r="A149"/>
      <c r="B149"/>
      <c r="C149"/>
      <c r="D149"/>
      <c r="E149"/>
      <c r="F149"/>
      <c r="G149"/>
      <c r="H149"/>
      <c r="I149"/>
      <c r="J149"/>
    </row>
    <row r="150" spans="1:10" x14ac:dyDescent="0.2">
      <c r="A150"/>
      <c r="B150"/>
      <c r="C150"/>
      <c r="D150"/>
      <c r="E150"/>
      <c r="F150"/>
      <c r="G150"/>
      <c r="H150"/>
      <c r="I150"/>
      <c r="J150"/>
    </row>
    <row r="151" spans="1:10" x14ac:dyDescent="0.2">
      <c r="A151"/>
      <c r="B151"/>
      <c r="C151"/>
      <c r="D151"/>
      <c r="E151"/>
      <c r="F151"/>
      <c r="G151"/>
      <c r="H151"/>
      <c r="I151"/>
      <c r="J151"/>
    </row>
    <row r="152" spans="1:10" x14ac:dyDescent="0.2">
      <c r="A152"/>
      <c r="B152"/>
      <c r="C152"/>
      <c r="D152"/>
      <c r="E152"/>
      <c r="F152"/>
      <c r="G152"/>
      <c r="H152"/>
      <c r="I152"/>
      <c r="J152"/>
    </row>
    <row r="153" spans="1:10" x14ac:dyDescent="0.2">
      <c r="A153"/>
      <c r="B153"/>
      <c r="C153"/>
      <c r="D153"/>
      <c r="E153"/>
      <c r="F153"/>
      <c r="G153"/>
      <c r="H153"/>
      <c r="I153"/>
      <c r="J153"/>
    </row>
    <row r="154" spans="1:10" x14ac:dyDescent="0.2">
      <c r="A154"/>
      <c r="B154"/>
      <c r="C154"/>
      <c r="D154"/>
      <c r="E154"/>
      <c r="F154"/>
      <c r="G154"/>
      <c r="H154"/>
      <c r="I154"/>
      <c r="J154"/>
    </row>
    <row r="155" spans="1:10" x14ac:dyDescent="0.2">
      <c r="A155"/>
      <c r="B155"/>
      <c r="C155"/>
      <c r="D155"/>
      <c r="E155"/>
      <c r="F155"/>
      <c r="G155"/>
      <c r="H155"/>
      <c r="I155"/>
      <c r="J155"/>
    </row>
    <row r="156" spans="1:10" x14ac:dyDescent="0.2">
      <c r="A156"/>
      <c r="B156"/>
      <c r="C156"/>
      <c r="D156"/>
      <c r="E156"/>
      <c r="F156"/>
      <c r="G156"/>
      <c r="H156"/>
      <c r="I156"/>
      <c r="J156"/>
    </row>
    <row r="157" spans="1:10" x14ac:dyDescent="0.2">
      <c r="A157"/>
      <c r="B157"/>
      <c r="C157"/>
      <c r="D157"/>
      <c r="E157"/>
      <c r="F157"/>
      <c r="G157"/>
      <c r="H157"/>
      <c r="I157"/>
      <c r="J157"/>
    </row>
    <row r="158" spans="1:10" x14ac:dyDescent="0.2">
      <c r="A158"/>
      <c r="B158"/>
      <c r="C158"/>
      <c r="D158"/>
      <c r="E158"/>
      <c r="F158"/>
      <c r="G158"/>
      <c r="H158"/>
      <c r="I158"/>
      <c r="J158"/>
    </row>
    <row r="159" spans="1:10" x14ac:dyDescent="0.2">
      <c r="A159"/>
      <c r="B159"/>
      <c r="C159"/>
      <c r="D159"/>
      <c r="E159"/>
      <c r="F159"/>
      <c r="G159"/>
      <c r="H159"/>
      <c r="I159"/>
      <c r="J159"/>
    </row>
    <row r="160" spans="1:10" x14ac:dyDescent="0.2">
      <c r="A160"/>
      <c r="B160"/>
      <c r="C160"/>
      <c r="D160"/>
      <c r="E160"/>
      <c r="F160"/>
      <c r="G160"/>
      <c r="H160"/>
      <c r="I160"/>
      <c r="J160"/>
    </row>
    <row r="161" spans="1:10" x14ac:dyDescent="0.2">
      <c r="A161"/>
      <c r="B161"/>
      <c r="C161"/>
      <c r="D161"/>
      <c r="E161"/>
      <c r="F161"/>
      <c r="G161"/>
      <c r="H161"/>
      <c r="I161"/>
      <c r="J161"/>
    </row>
    <row r="162" spans="1:10" x14ac:dyDescent="0.2">
      <c r="A162"/>
      <c r="B162"/>
      <c r="C162"/>
      <c r="D162"/>
      <c r="E162"/>
      <c r="F162"/>
      <c r="G162"/>
      <c r="H162"/>
      <c r="I162"/>
      <c r="J162"/>
    </row>
    <row r="163" spans="1:10" x14ac:dyDescent="0.2">
      <c r="A163"/>
      <c r="B163"/>
      <c r="C163"/>
      <c r="D163"/>
      <c r="E163"/>
      <c r="F163"/>
      <c r="G163"/>
      <c r="H163"/>
      <c r="I163"/>
      <c r="J163"/>
    </row>
    <row r="164" spans="1:10" x14ac:dyDescent="0.2">
      <c r="A164"/>
      <c r="B164"/>
      <c r="C164"/>
      <c r="D164"/>
      <c r="E164"/>
      <c r="F164"/>
      <c r="G164"/>
      <c r="H164"/>
      <c r="I164"/>
      <c r="J164"/>
    </row>
    <row r="165" spans="1:10" x14ac:dyDescent="0.2">
      <c r="A165"/>
      <c r="B165"/>
      <c r="C165"/>
      <c r="D165"/>
      <c r="E165"/>
      <c r="F165"/>
      <c r="G165"/>
      <c r="H165"/>
      <c r="I165"/>
      <c r="J165"/>
    </row>
    <row r="166" spans="1:10" x14ac:dyDescent="0.2">
      <c r="A166"/>
      <c r="B166"/>
      <c r="C166"/>
      <c r="D166"/>
      <c r="E166"/>
      <c r="F166"/>
      <c r="G166"/>
      <c r="H166"/>
      <c r="I166"/>
      <c r="J166"/>
    </row>
    <row r="167" spans="1:10" x14ac:dyDescent="0.2">
      <c r="A167"/>
      <c r="B167"/>
      <c r="C167"/>
      <c r="D167"/>
      <c r="E167"/>
      <c r="F167"/>
      <c r="G167"/>
      <c r="H167"/>
      <c r="I167"/>
      <c r="J167"/>
    </row>
    <row r="168" spans="1:10" x14ac:dyDescent="0.2">
      <c r="A168"/>
      <c r="B168"/>
      <c r="C168"/>
      <c r="D168"/>
      <c r="E168"/>
      <c r="F168"/>
      <c r="G168"/>
      <c r="H168"/>
      <c r="I168"/>
      <c r="J168"/>
    </row>
    <row r="169" spans="1:10" x14ac:dyDescent="0.2">
      <c r="A169"/>
      <c r="B169"/>
      <c r="C169"/>
      <c r="D169"/>
      <c r="E169"/>
      <c r="F169"/>
      <c r="G169"/>
      <c r="H169"/>
      <c r="I169"/>
      <c r="J169"/>
    </row>
    <row r="170" spans="1:10" x14ac:dyDescent="0.2">
      <c r="A170"/>
      <c r="B170"/>
      <c r="C170"/>
      <c r="D170"/>
      <c r="E170"/>
      <c r="F170"/>
      <c r="G170"/>
      <c r="H170"/>
      <c r="I170"/>
      <c r="J170"/>
    </row>
    <row r="171" spans="1:10" x14ac:dyDescent="0.2">
      <c r="A171"/>
      <c r="B171"/>
      <c r="C171"/>
      <c r="D171"/>
      <c r="E171"/>
      <c r="F171"/>
      <c r="G171"/>
      <c r="H171"/>
      <c r="I171"/>
      <c r="J171"/>
    </row>
    <row r="172" spans="1:10" x14ac:dyDescent="0.2">
      <c r="A172"/>
      <c r="B172"/>
      <c r="C172"/>
      <c r="D172"/>
      <c r="E172"/>
      <c r="F172"/>
      <c r="G172"/>
      <c r="H172"/>
      <c r="I172"/>
      <c r="J172"/>
    </row>
    <row r="173" spans="1:10" x14ac:dyDescent="0.2">
      <c r="A173"/>
      <c r="B173"/>
      <c r="C173"/>
      <c r="D173"/>
      <c r="E173"/>
      <c r="F173"/>
      <c r="G173"/>
      <c r="H173"/>
      <c r="I173"/>
      <c r="J173"/>
    </row>
    <row r="174" spans="1:10" x14ac:dyDescent="0.2">
      <c r="A174"/>
      <c r="B174"/>
      <c r="C174"/>
      <c r="D174"/>
      <c r="E174"/>
      <c r="F174"/>
      <c r="G174"/>
      <c r="H174"/>
      <c r="I174"/>
      <c r="J174"/>
    </row>
    <row r="175" spans="1:10" x14ac:dyDescent="0.2">
      <c r="A175"/>
      <c r="B175"/>
      <c r="C175"/>
      <c r="D175"/>
      <c r="E175"/>
      <c r="F175"/>
      <c r="G175"/>
      <c r="H175"/>
      <c r="I175"/>
      <c r="J175"/>
    </row>
    <row r="176" spans="1:10" x14ac:dyDescent="0.2">
      <c r="A176"/>
      <c r="B176"/>
      <c r="C176"/>
      <c r="D176"/>
      <c r="E176"/>
      <c r="F176"/>
      <c r="G176"/>
      <c r="H176"/>
      <c r="I176"/>
      <c r="J176"/>
    </row>
    <row r="177" spans="1:10" ht="11.25" customHeight="1" x14ac:dyDescent="0.2">
      <c r="A177"/>
      <c r="B177"/>
      <c r="C177"/>
      <c r="D177"/>
      <c r="E177"/>
      <c r="F177"/>
      <c r="G177"/>
      <c r="H177"/>
      <c r="I177"/>
      <c r="J177"/>
    </row>
    <row r="178" spans="1:10" s="31" customFormat="1" x14ac:dyDescent="0.2">
      <c r="A178"/>
      <c r="B178"/>
      <c r="C178"/>
      <c r="D178"/>
      <c r="E178"/>
      <c r="F178"/>
      <c r="G178"/>
      <c r="H178"/>
      <c r="I178"/>
      <c r="J178"/>
    </row>
    <row r="179" spans="1:10" x14ac:dyDescent="0.2">
      <c r="A179"/>
      <c r="B179"/>
      <c r="C179"/>
      <c r="D179"/>
      <c r="E179"/>
      <c r="F179"/>
      <c r="G179"/>
      <c r="H179"/>
      <c r="I179"/>
      <c r="J179"/>
    </row>
    <row r="180" spans="1:10" x14ac:dyDescent="0.2">
      <c r="A180"/>
      <c r="B180"/>
      <c r="C180"/>
      <c r="D180"/>
      <c r="E180"/>
      <c r="F180"/>
      <c r="G180"/>
      <c r="H180"/>
      <c r="I180"/>
      <c r="J180"/>
    </row>
    <row r="181" spans="1:10" x14ac:dyDescent="0.2">
      <c r="A181"/>
      <c r="B181"/>
      <c r="C181"/>
      <c r="D181"/>
      <c r="E181"/>
      <c r="F181"/>
      <c r="G181"/>
      <c r="H181"/>
      <c r="I181"/>
      <c r="J181"/>
    </row>
    <row r="182" spans="1:10" x14ac:dyDescent="0.2">
      <c r="A182"/>
      <c r="B182"/>
      <c r="C182"/>
      <c r="D182"/>
      <c r="E182"/>
      <c r="F182"/>
      <c r="G182"/>
      <c r="H182"/>
      <c r="I182"/>
      <c r="J182"/>
    </row>
    <row r="183" spans="1:10" x14ac:dyDescent="0.2">
      <c r="A183"/>
      <c r="B183"/>
      <c r="C183"/>
      <c r="D183"/>
      <c r="E183"/>
      <c r="F183"/>
      <c r="G183"/>
      <c r="H183"/>
      <c r="I183"/>
      <c r="J183"/>
    </row>
    <row r="184" spans="1:10" x14ac:dyDescent="0.2">
      <c r="A184"/>
      <c r="B184"/>
      <c r="C184"/>
      <c r="D184"/>
      <c r="E184"/>
      <c r="F184"/>
      <c r="G184"/>
      <c r="H184"/>
      <c r="I184"/>
      <c r="J184"/>
    </row>
    <row r="185" spans="1:10" x14ac:dyDescent="0.2">
      <c r="A185"/>
      <c r="B185"/>
      <c r="C185"/>
      <c r="D185"/>
      <c r="E185"/>
      <c r="F185"/>
      <c r="G185"/>
      <c r="H185"/>
      <c r="I185"/>
      <c r="J185"/>
    </row>
    <row r="186" spans="1:10" x14ac:dyDescent="0.2">
      <c r="A186"/>
      <c r="B186"/>
      <c r="C186"/>
      <c r="D186"/>
      <c r="E186"/>
      <c r="F186"/>
      <c r="G186"/>
      <c r="H186"/>
      <c r="I186"/>
      <c r="J186"/>
    </row>
    <row r="187" spans="1:10" x14ac:dyDescent="0.2">
      <c r="A187"/>
      <c r="B187"/>
      <c r="C187"/>
      <c r="D187"/>
      <c r="E187"/>
      <c r="F187"/>
      <c r="G187"/>
      <c r="H187"/>
      <c r="I187"/>
      <c r="J187"/>
    </row>
    <row r="188" spans="1:10" x14ac:dyDescent="0.2">
      <c r="A188"/>
      <c r="B188"/>
      <c r="C188"/>
      <c r="D188"/>
      <c r="E188"/>
      <c r="F188"/>
      <c r="G188"/>
      <c r="H188"/>
      <c r="I188"/>
      <c r="J188"/>
    </row>
    <row r="189" spans="1:10" x14ac:dyDescent="0.2">
      <c r="A189"/>
      <c r="B189"/>
      <c r="C189"/>
      <c r="D189"/>
      <c r="E189"/>
      <c r="F189"/>
      <c r="G189"/>
      <c r="H189"/>
      <c r="I189"/>
      <c r="J189"/>
    </row>
    <row r="190" spans="1:10" x14ac:dyDescent="0.2">
      <c r="A190"/>
      <c r="B190"/>
      <c r="C190"/>
      <c r="D190"/>
      <c r="E190"/>
      <c r="F190"/>
      <c r="G190"/>
      <c r="H190"/>
      <c r="I190"/>
      <c r="J190"/>
    </row>
    <row r="191" spans="1:10" x14ac:dyDescent="0.2">
      <c r="A191"/>
      <c r="B191"/>
      <c r="C191"/>
      <c r="D191"/>
      <c r="E191"/>
      <c r="F191"/>
      <c r="G191"/>
      <c r="H191"/>
      <c r="I191"/>
      <c r="J191"/>
    </row>
    <row r="192" spans="1:10" x14ac:dyDescent="0.2">
      <c r="A192"/>
      <c r="B192"/>
      <c r="C192"/>
      <c r="D192"/>
      <c r="E192"/>
      <c r="F192"/>
      <c r="G192"/>
      <c r="H192"/>
      <c r="I192"/>
      <c r="J192"/>
    </row>
    <row r="193" spans="1:10" x14ac:dyDescent="0.2">
      <c r="A193"/>
      <c r="B193"/>
      <c r="C193"/>
      <c r="D193"/>
      <c r="E193"/>
      <c r="F193"/>
      <c r="G193"/>
      <c r="H193"/>
      <c r="I193"/>
      <c r="J193"/>
    </row>
    <row r="194" spans="1:10" x14ac:dyDescent="0.2">
      <c r="A194"/>
      <c r="B194"/>
      <c r="C194"/>
      <c r="D194"/>
      <c r="E194"/>
      <c r="F194"/>
      <c r="G194"/>
      <c r="H194"/>
      <c r="I194"/>
      <c r="J194"/>
    </row>
    <row r="195" spans="1:10" x14ac:dyDescent="0.2">
      <c r="A195"/>
      <c r="B195"/>
      <c r="C195"/>
      <c r="D195"/>
      <c r="E195"/>
      <c r="F195"/>
      <c r="G195"/>
      <c r="H195"/>
      <c r="I195"/>
      <c r="J195"/>
    </row>
    <row r="196" spans="1:10" x14ac:dyDescent="0.2">
      <c r="A196"/>
      <c r="B196"/>
      <c r="C196"/>
      <c r="D196"/>
      <c r="E196"/>
      <c r="F196"/>
      <c r="G196"/>
      <c r="H196"/>
      <c r="I196"/>
      <c r="J196"/>
    </row>
    <row r="197" spans="1:10" x14ac:dyDescent="0.2">
      <c r="A197"/>
      <c r="B197"/>
      <c r="C197"/>
      <c r="D197"/>
      <c r="E197"/>
      <c r="F197"/>
      <c r="G197"/>
      <c r="H197"/>
      <c r="I197"/>
      <c r="J197"/>
    </row>
    <row r="198" spans="1:10" x14ac:dyDescent="0.2">
      <c r="A198"/>
      <c r="B198"/>
      <c r="C198"/>
      <c r="D198"/>
      <c r="E198"/>
      <c r="F198"/>
      <c r="G198"/>
      <c r="H198"/>
      <c r="I198"/>
      <c r="J198"/>
    </row>
    <row r="199" spans="1:10" x14ac:dyDescent="0.2">
      <c r="A199"/>
      <c r="B199"/>
      <c r="C199"/>
      <c r="D199"/>
      <c r="E199"/>
      <c r="F199"/>
      <c r="G199"/>
      <c r="H199"/>
      <c r="I199"/>
      <c r="J199"/>
    </row>
    <row r="200" spans="1:10" x14ac:dyDescent="0.2">
      <c r="A200"/>
      <c r="B200"/>
      <c r="C200"/>
      <c r="D200"/>
      <c r="E200"/>
      <c r="F200"/>
      <c r="G200"/>
      <c r="H200"/>
      <c r="I200"/>
      <c r="J200"/>
    </row>
    <row r="201" spans="1:10" x14ac:dyDescent="0.2">
      <c r="A201"/>
      <c r="B201"/>
      <c r="C201"/>
      <c r="D201"/>
      <c r="E201"/>
      <c r="F201"/>
      <c r="G201"/>
      <c r="H201"/>
      <c r="I201"/>
      <c r="J201"/>
    </row>
    <row r="202" spans="1:10" x14ac:dyDescent="0.2">
      <c r="A202"/>
      <c r="B202"/>
      <c r="C202"/>
      <c r="D202"/>
      <c r="E202"/>
      <c r="F202"/>
      <c r="G202"/>
      <c r="H202"/>
      <c r="I202"/>
      <c r="J202"/>
    </row>
    <row r="203" spans="1:10" x14ac:dyDescent="0.2">
      <c r="A203"/>
      <c r="B203"/>
      <c r="C203"/>
      <c r="D203"/>
      <c r="E203"/>
      <c r="F203"/>
      <c r="G203"/>
      <c r="H203"/>
      <c r="I203"/>
      <c r="J203"/>
    </row>
    <row r="204" spans="1:10" x14ac:dyDescent="0.2">
      <c r="A204"/>
      <c r="B204"/>
      <c r="C204"/>
      <c r="D204"/>
      <c r="E204"/>
      <c r="F204"/>
      <c r="G204"/>
      <c r="H204"/>
      <c r="I204"/>
      <c r="J204"/>
    </row>
    <row r="205" spans="1:10" x14ac:dyDescent="0.2">
      <c r="A205"/>
      <c r="B205"/>
      <c r="C205"/>
      <c r="D205"/>
      <c r="E205"/>
      <c r="F205"/>
      <c r="G205"/>
      <c r="H205"/>
      <c r="I205"/>
      <c r="J205"/>
    </row>
    <row r="206" spans="1:10" x14ac:dyDescent="0.2">
      <c r="A206"/>
      <c r="B206"/>
      <c r="C206"/>
      <c r="D206"/>
      <c r="E206"/>
      <c r="F206"/>
      <c r="G206"/>
      <c r="H206"/>
      <c r="I206"/>
      <c r="J206"/>
    </row>
    <row r="207" spans="1:10" x14ac:dyDescent="0.2">
      <c r="A207"/>
      <c r="B207"/>
      <c r="C207"/>
      <c r="D207"/>
      <c r="E207"/>
      <c r="F207"/>
      <c r="G207"/>
      <c r="H207"/>
      <c r="I207"/>
      <c r="J207"/>
    </row>
    <row r="208" spans="1:10" x14ac:dyDescent="0.2">
      <c r="A208"/>
      <c r="B208"/>
      <c r="C208"/>
      <c r="D208"/>
      <c r="E208"/>
      <c r="F208"/>
      <c r="G208"/>
      <c r="H208"/>
      <c r="I208"/>
      <c r="J208"/>
    </row>
    <row r="209" spans="1:10" x14ac:dyDescent="0.2">
      <c r="A209"/>
      <c r="B209"/>
      <c r="C209"/>
      <c r="D209"/>
      <c r="E209"/>
      <c r="F209"/>
      <c r="G209"/>
      <c r="H209"/>
      <c r="I209"/>
      <c r="J209"/>
    </row>
    <row r="210" spans="1:10" x14ac:dyDescent="0.2">
      <c r="A210"/>
      <c r="B210"/>
      <c r="C210"/>
      <c r="D210"/>
      <c r="E210"/>
      <c r="F210"/>
      <c r="G210"/>
      <c r="H210"/>
      <c r="I210"/>
      <c r="J210"/>
    </row>
    <row r="211" spans="1:10" x14ac:dyDescent="0.2">
      <c r="A211"/>
      <c r="B211"/>
      <c r="C211"/>
      <c r="D211"/>
      <c r="E211"/>
      <c r="F211"/>
      <c r="G211"/>
      <c r="H211"/>
      <c r="I211"/>
      <c r="J211"/>
    </row>
    <row r="212" spans="1:10" x14ac:dyDescent="0.2">
      <c r="A212"/>
      <c r="B212"/>
      <c r="C212"/>
      <c r="D212"/>
      <c r="E212"/>
      <c r="F212"/>
      <c r="G212"/>
      <c r="H212"/>
      <c r="I212"/>
      <c r="J212"/>
    </row>
    <row r="213" spans="1:10" x14ac:dyDescent="0.2">
      <c r="A213"/>
      <c r="B213"/>
      <c r="C213"/>
      <c r="D213"/>
      <c r="E213"/>
      <c r="F213"/>
      <c r="G213"/>
      <c r="H213"/>
      <c r="I213"/>
      <c r="J213"/>
    </row>
    <row r="214" spans="1:10" x14ac:dyDescent="0.2">
      <c r="A214"/>
      <c r="B214"/>
      <c r="C214"/>
      <c r="D214"/>
      <c r="E214"/>
      <c r="F214"/>
      <c r="G214"/>
      <c r="H214"/>
      <c r="I214"/>
      <c r="J214"/>
    </row>
    <row r="215" spans="1:10" x14ac:dyDescent="0.2">
      <c r="A215"/>
      <c r="B215"/>
      <c r="C215"/>
      <c r="D215"/>
      <c r="E215"/>
      <c r="F215"/>
      <c r="G215"/>
      <c r="H215"/>
      <c r="I215"/>
      <c r="J215"/>
    </row>
    <row r="216" spans="1:10" x14ac:dyDescent="0.2">
      <c r="A216"/>
      <c r="B216"/>
      <c r="C216"/>
      <c r="D216"/>
      <c r="E216"/>
      <c r="F216"/>
      <c r="G216"/>
      <c r="H216"/>
      <c r="I216"/>
      <c r="J216"/>
    </row>
    <row r="217" spans="1:10" x14ac:dyDescent="0.2">
      <c r="A217"/>
      <c r="B217"/>
      <c r="C217"/>
      <c r="D217"/>
      <c r="E217"/>
      <c r="F217"/>
      <c r="G217"/>
      <c r="H217"/>
      <c r="I217"/>
      <c r="J217"/>
    </row>
    <row r="218" spans="1:10" x14ac:dyDescent="0.2">
      <c r="A218"/>
      <c r="B218"/>
      <c r="C218"/>
      <c r="D218"/>
      <c r="E218"/>
      <c r="F218"/>
      <c r="G218"/>
      <c r="H218"/>
      <c r="I218"/>
      <c r="J218"/>
    </row>
    <row r="219" spans="1:10" x14ac:dyDescent="0.2">
      <c r="A219"/>
      <c r="B219"/>
      <c r="C219"/>
      <c r="D219"/>
      <c r="E219"/>
      <c r="F219"/>
      <c r="G219"/>
      <c r="H219"/>
      <c r="I219"/>
      <c r="J219"/>
    </row>
    <row r="220" spans="1:10" x14ac:dyDescent="0.2">
      <c r="A220"/>
      <c r="B220"/>
      <c r="C220"/>
      <c r="D220"/>
      <c r="E220"/>
      <c r="F220"/>
      <c r="G220"/>
      <c r="H220"/>
      <c r="I220"/>
      <c r="J220"/>
    </row>
    <row r="221" spans="1:10" x14ac:dyDescent="0.2">
      <c r="A221"/>
      <c r="B221"/>
      <c r="C221"/>
      <c r="D221"/>
      <c r="E221"/>
      <c r="F221"/>
      <c r="G221"/>
      <c r="H221"/>
      <c r="I221"/>
      <c r="J221"/>
    </row>
    <row r="222" spans="1:10" x14ac:dyDescent="0.2">
      <c r="A222"/>
      <c r="B222"/>
      <c r="C222"/>
      <c r="D222"/>
      <c r="E222"/>
      <c r="F222"/>
      <c r="G222"/>
      <c r="H222"/>
      <c r="I222"/>
      <c r="J222"/>
    </row>
    <row r="223" spans="1:10" x14ac:dyDescent="0.2">
      <c r="A223"/>
      <c r="B223"/>
      <c r="C223"/>
      <c r="D223"/>
      <c r="E223"/>
      <c r="F223"/>
      <c r="G223"/>
      <c r="H223"/>
      <c r="I223"/>
      <c r="J223"/>
    </row>
    <row r="224" spans="1:10" x14ac:dyDescent="0.2">
      <c r="A224"/>
      <c r="B224"/>
      <c r="C224"/>
      <c r="D224"/>
      <c r="E224"/>
      <c r="F224"/>
      <c r="G224"/>
      <c r="H224"/>
      <c r="I224"/>
      <c r="J224"/>
    </row>
    <row r="225" spans="1:10" x14ac:dyDescent="0.2">
      <c r="A225"/>
      <c r="B225"/>
      <c r="C225"/>
      <c r="D225"/>
      <c r="E225"/>
      <c r="F225"/>
      <c r="G225"/>
      <c r="H225"/>
      <c r="I225"/>
      <c r="J225"/>
    </row>
    <row r="226" spans="1:10" x14ac:dyDescent="0.2">
      <c r="A226"/>
      <c r="B226"/>
      <c r="C226"/>
      <c r="D226"/>
      <c r="E226"/>
      <c r="F226"/>
      <c r="G226"/>
      <c r="H226"/>
      <c r="I226"/>
      <c r="J226"/>
    </row>
    <row r="227" spans="1:10" x14ac:dyDescent="0.2">
      <c r="A227"/>
      <c r="B227"/>
      <c r="C227"/>
      <c r="D227"/>
      <c r="E227"/>
      <c r="F227"/>
      <c r="G227"/>
      <c r="H227"/>
      <c r="I227"/>
      <c r="J227"/>
    </row>
    <row r="228" spans="1:10" x14ac:dyDescent="0.2">
      <c r="A228"/>
      <c r="B228"/>
      <c r="C228"/>
      <c r="D228"/>
      <c r="E228"/>
      <c r="F228"/>
      <c r="G228"/>
      <c r="H228"/>
      <c r="I228"/>
      <c r="J228"/>
    </row>
    <row r="229" spans="1:10" x14ac:dyDescent="0.2">
      <c r="A229"/>
      <c r="B229"/>
      <c r="C229"/>
      <c r="D229"/>
      <c r="E229"/>
      <c r="F229"/>
      <c r="G229"/>
      <c r="H229"/>
      <c r="I229"/>
      <c r="J229"/>
    </row>
    <row r="230" spans="1:10" x14ac:dyDescent="0.2">
      <c r="A230"/>
      <c r="B230"/>
      <c r="C230"/>
      <c r="D230"/>
      <c r="E230"/>
      <c r="F230"/>
      <c r="G230"/>
      <c r="H230"/>
      <c r="I230"/>
      <c r="J230"/>
    </row>
    <row r="231" spans="1:10" x14ac:dyDescent="0.2">
      <c r="A231"/>
      <c r="B231"/>
      <c r="C231"/>
      <c r="D231"/>
      <c r="E231"/>
      <c r="F231"/>
      <c r="G231"/>
      <c r="H231"/>
      <c r="I231"/>
      <c r="J231"/>
    </row>
    <row r="232" spans="1:10" x14ac:dyDescent="0.2">
      <c r="A232"/>
      <c r="B232"/>
      <c r="C232"/>
      <c r="D232"/>
      <c r="E232"/>
      <c r="F232"/>
      <c r="G232"/>
      <c r="H232"/>
      <c r="I232"/>
      <c r="J232"/>
    </row>
    <row r="233" spans="1:10" x14ac:dyDescent="0.2">
      <c r="A233"/>
      <c r="B233"/>
      <c r="C233"/>
      <c r="D233"/>
      <c r="E233"/>
      <c r="F233"/>
      <c r="G233"/>
      <c r="H233"/>
      <c r="I233"/>
      <c r="J233"/>
    </row>
    <row r="234" spans="1:10" x14ac:dyDescent="0.2">
      <c r="A234"/>
      <c r="B234"/>
      <c r="C234"/>
      <c r="D234"/>
      <c r="E234"/>
      <c r="F234"/>
      <c r="G234"/>
      <c r="H234"/>
      <c r="I234"/>
      <c r="J234"/>
    </row>
    <row r="235" spans="1:10" x14ac:dyDescent="0.2">
      <c r="A235"/>
      <c r="B235"/>
      <c r="C235"/>
      <c r="D235"/>
      <c r="E235"/>
      <c r="F235"/>
      <c r="G235"/>
      <c r="H235"/>
      <c r="I235"/>
      <c r="J235"/>
    </row>
    <row r="236" spans="1:10" x14ac:dyDescent="0.2">
      <c r="A236"/>
      <c r="B236"/>
      <c r="C236"/>
      <c r="D236"/>
      <c r="E236"/>
      <c r="F236"/>
      <c r="G236"/>
      <c r="H236"/>
      <c r="I236"/>
      <c r="J236"/>
    </row>
    <row r="237" spans="1:10" x14ac:dyDescent="0.2">
      <c r="A237"/>
      <c r="B237"/>
      <c r="C237"/>
      <c r="D237"/>
      <c r="E237"/>
      <c r="F237"/>
      <c r="G237"/>
      <c r="H237"/>
      <c r="I237"/>
      <c r="J237"/>
    </row>
    <row r="238" spans="1:10" x14ac:dyDescent="0.2">
      <c r="A238"/>
      <c r="B238"/>
      <c r="C238"/>
      <c r="D238"/>
      <c r="E238"/>
      <c r="F238"/>
      <c r="G238"/>
      <c r="H238"/>
      <c r="I238"/>
      <c r="J238"/>
    </row>
    <row r="239" spans="1:10" x14ac:dyDescent="0.2">
      <c r="A239"/>
      <c r="B239"/>
      <c r="C239"/>
      <c r="D239"/>
      <c r="E239"/>
      <c r="F239"/>
      <c r="G239"/>
      <c r="H239"/>
      <c r="I239"/>
      <c r="J239"/>
    </row>
    <row r="240" spans="1:10" x14ac:dyDescent="0.2">
      <c r="A240"/>
      <c r="B240"/>
      <c r="C240"/>
      <c r="D240"/>
      <c r="E240"/>
      <c r="F240"/>
      <c r="G240"/>
      <c r="H240"/>
      <c r="I240"/>
      <c r="J240"/>
    </row>
    <row r="241" spans="1:10" x14ac:dyDescent="0.2">
      <c r="A241"/>
      <c r="B241"/>
      <c r="C241"/>
      <c r="D241"/>
      <c r="E241"/>
      <c r="F241"/>
      <c r="G241"/>
      <c r="H241"/>
      <c r="I241"/>
      <c r="J241"/>
    </row>
    <row r="242" spans="1:10" x14ac:dyDescent="0.2">
      <c r="A242"/>
      <c r="B242"/>
      <c r="C242"/>
      <c r="D242"/>
      <c r="E242"/>
      <c r="F242"/>
      <c r="G242"/>
      <c r="H242"/>
      <c r="I242"/>
      <c r="J242"/>
    </row>
    <row r="243" spans="1:10" x14ac:dyDescent="0.2">
      <c r="A243"/>
      <c r="B243"/>
      <c r="C243"/>
      <c r="D243"/>
      <c r="E243"/>
      <c r="F243"/>
      <c r="G243"/>
      <c r="H243"/>
      <c r="I243"/>
      <c r="J243"/>
    </row>
    <row r="244" spans="1:10" x14ac:dyDescent="0.2">
      <c r="A244"/>
      <c r="B244"/>
      <c r="C244"/>
      <c r="D244"/>
      <c r="E244"/>
      <c r="F244"/>
      <c r="G244"/>
      <c r="H244"/>
      <c r="I244"/>
      <c r="J244"/>
    </row>
    <row r="245" spans="1:10" x14ac:dyDescent="0.2">
      <c r="A245"/>
      <c r="B245"/>
      <c r="C245"/>
      <c r="D245"/>
      <c r="E245"/>
      <c r="F245"/>
      <c r="G245"/>
      <c r="H245"/>
      <c r="I245"/>
      <c r="J245"/>
    </row>
    <row r="246" spans="1:10" x14ac:dyDescent="0.2">
      <c r="A246"/>
      <c r="B246"/>
      <c r="C246"/>
      <c r="D246"/>
      <c r="E246"/>
      <c r="F246"/>
      <c r="G246"/>
      <c r="H246"/>
      <c r="I246"/>
      <c r="J246"/>
    </row>
    <row r="247" spans="1:10" x14ac:dyDescent="0.2">
      <c r="A247"/>
      <c r="B247"/>
      <c r="C247"/>
      <c r="D247"/>
      <c r="E247"/>
      <c r="F247"/>
      <c r="G247"/>
      <c r="H247"/>
      <c r="I247"/>
      <c r="J247"/>
    </row>
    <row r="248" spans="1:10" x14ac:dyDescent="0.2">
      <c r="A248"/>
      <c r="B248"/>
      <c r="C248"/>
      <c r="D248"/>
      <c r="E248"/>
      <c r="F248"/>
      <c r="G248"/>
      <c r="H248"/>
      <c r="I248"/>
      <c r="J248"/>
    </row>
    <row r="249" spans="1:10" x14ac:dyDescent="0.2">
      <c r="A249"/>
      <c r="B249"/>
      <c r="C249"/>
      <c r="D249"/>
      <c r="E249"/>
      <c r="F249"/>
      <c r="G249"/>
      <c r="H249"/>
      <c r="I249"/>
      <c r="J249"/>
    </row>
    <row r="250" spans="1:10" x14ac:dyDescent="0.2">
      <c r="A250"/>
      <c r="B250"/>
      <c r="C250"/>
      <c r="D250"/>
      <c r="E250"/>
      <c r="F250"/>
      <c r="G250"/>
      <c r="H250"/>
      <c r="I250"/>
      <c r="J250"/>
    </row>
    <row r="251" spans="1:10" x14ac:dyDescent="0.2">
      <c r="A251"/>
      <c r="B251"/>
      <c r="C251"/>
      <c r="D251"/>
      <c r="E251"/>
      <c r="F251"/>
      <c r="G251"/>
      <c r="H251"/>
      <c r="I251"/>
      <c r="J251"/>
    </row>
    <row r="252" spans="1:10" x14ac:dyDescent="0.2">
      <c r="A252"/>
      <c r="B252"/>
      <c r="C252"/>
      <c r="D252"/>
      <c r="E252"/>
      <c r="F252"/>
      <c r="G252"/>
      <c r="H252"/>
      <c r="I252"/>
      <c r="J252"/>
    </row>
    <row r="253" spans="1:10" x14ac:dyDescent="0.2">
      <c r="A253"/>
      <c r="B253"/>
      <c r="C253"/>
      <c r="D253"/>
      <c r="E253"/>
      <c r="F253"/>
      <c r="G253"/>
      <c r="H253"/>
      <c r="I253"/>
      <c r="J253"/>
    </row>
    <row r="254" spans="1:10" x14ac:dyDescent="0.2">
      <c r="A254"/>
      <c r="B254"/>
      <c r="C254"/>
      <c r="D254"/>
      <c r="E254"/>
      <c r="F254"/>
      <c r="G254"/>
      <c r="H254"/>
      <c r="I254"/>
      <c r="J254"/>
    </row>
    <row r="255" spans="1:10" x14ac:dyDescent="0.2">
      <c r="A255"/>
      <c r="B255"/>
      <c r="C255"/>
      <c r="D255"/>
      <c r="E255"/>
      <c r="F255"/>
      <c r="G255"/>
      <c r="H255"/>
      <c r="I255"/>
      <c r="J255"/>
    </row>
    <row r="256" spans="1:10" x14ac:dyDescent="0.2">
      <c r="A256"/>
      <c r="B256"/>
      <c r="C256"/>
      <c r="D256"/>
      <c r="E256"/>
      <c r="F256"/>
      <c r="G256"/>
      <c r="H256"/>
      <c r="I256"/>
      <c r="J256"/>
    </row>
    <row r="257" spans="1:10" x14ac:dyDescent="0.2">
      <c r="A257"/>
      <c r="B257"/>
      <c r="C257"/>
      <c r="D257"/>
      <c r="E257"/>
      <c r="F257"/>
      <c r="G257"/>
      <c r="H257"/>
      <c r="I257"/>
      <c r="J257"/>
    </row>
    <row r="258" spans="1:10" x14ac:dyDescent="0.2">
      <c r="A258"/>
      <c r="B258"/>
      <c r="C258"/>
      <c r="D258"/>
      <c r="E258"/>
      <c r="F258"/>
      <c r="G258"/>
      <c r="H258"/>
      <c r="I258"/>
      <c r="J258"/>
    </row>
    <row r="259" spans="1:10" x14ac:dyDescent="0.2">
      <c r="A259"/>
      <c r="B259"/>
      <c r="C259"/>
      <c r="D259"/>
      <c r="E259"/>
      <c r="F259"/>
      <c r="G259"/>
      <c r="H259"/>
      <c r="I259"/>
      <c r="J259"/>
    </row>
    <row r="260" spans="1:10" x14ac:dyDescent="0.2">
      <c r="A260"/>
      <c r="B260"/>
      <c r="C260"/>
      <c r="D260"/>
      <c r="E260"/>
      <c r="F260"/>
      <c r="G260"/>
      <c r="H260"/>
      <c r="I260"/>
      <c r="J260"/>
    </row>
    <row r="261" spans="1:10" x14ac:dyDescent="0.2">
      <c r="A261"/>
      <c r="B261"/>
      <c r="C261"/>
      <c r="D261"/>
      <c r="E261"/>
      <c r="F261"/>
      <c r="G261"/>
      <c r="H261"/>
      <c r="I261"/>
      <c r="J261"/>
    </row>
    <row r="262" spans="1:10" x14ac:dyDescent="0.2">
      <c r="A262"/>
      <c r="B262"/>
      <c r="C262"/>
      <c r="D262"/>
      <c r="E262"/>
      <c r="F262"/>
      <c r="G262"/>
      <c r="H262"/>
      <c r="I262"/>
      <c r="J262"/>
    </row>
    <row r="263" spans="1:10" x14ac:dyDescent="0.2">
      <c r="A263"/>
      <c r="B263"/>
      <c r="C263"/>
      <c r="D263"/>
      <c r="E263"/>
      <c r="F263"/>
      <c r="G263"/>
      <c r="H263"/>
      <c r="I263"/>
      <c r="J263"/>
    </row>
    <row r="264" spans="1:10" x14ac:dyDescent="0.2">
      <c r="A264"/>
      <c r="B264"/>
      <c r="C264"/>
      <c r="D264"/>
      <c r="E264"/>
      <c r="F264"/>
      <c r="G264"/>
      <c r="H264"/>
      <c r="I264"/>
      <c r="J264"/>
    </row>
    <row r="265" spans="1:10" x14ac:dyDescent="0.2">
      <c r="A265"/>
      <c r="B265"/>
      <c r="C265"/>
      <c r="D265"/>
      <c r="E265"/>
      <c r="F265"/>
      <c r="G265"/>
      <c r="H265"/>
      <c r="I265"/>
      <c r="J265"/>
    </row>
    <row r="266" spans="1:10" x14ac:dyDescent="0.2">
      <c r="A266"/>
      <c r="B266"/>
      <c r="C266"/>
      <c r="D266"/>
      <c r="E266"/>
      <c r="F266"/>
      <c r="G266"/>
      <c r="H266"/>
      <c r="I266"/>
      <c r="J266"/>
    </row>
    <row r="267" spans="1:10" x14ac:dyDescent="0.2">
      <c r="A267"/>
      <c r="B267"/>
      <c r="C267"/>
      <c r="D267"/>
      <c r="E267"/>
      <c r="F267"/>
      <c r="G267"/>
      <c r="H267"/>
      <c r="I267"/>
      <c r="J267"/>
    </row>
    <row r="268" spans="1:10" x14ac:dyDescent="0.2">
      <c r="A268"/>
      <c r="B268"/>
      <c r="C268"/>
      <c r="D268"/>
      <c r="E268"/>
      <c r="F268"/>
      <c r="G268"/>
      <c r="H268"/>
      <c r="I268"/>
      <c r="J268"/>
    </row>
    <row r="269" spans="1:10" x14ac:dyDescent="0.2">
      <c r="A269"/>
      <c r="B269"/>
      <c r="C269"/>
      <c r="D269"/>
      <c r="E269"/>
      <c r="F269"/>
      <c r="G269"/>
      <c r="H269"/>
      <c r="I269"/>
      <c r="J269"/>
    </row>
    <row r="270" spans="1:10" x14ac:dyDescent="0.2">
      <c r="A270"/>
      <c r="B270"/>
      <c r="C270"/>
      <c r="D270"/>
      <c r="E270"/>
      <c r="F270"/>
      <c r="G270"/>
      <c r="H270"/>
      <c r="I270"/>
      <c r="J270"/>
    </row>
    <row r="271" spans="1:10" x14ac:dyDescent="0.2">
      <c r="A271"/>
      <c r="B271"/>
      <c r="C271"/>
      <c r="D271"/>
      <c r="E271"/>
      <c r="F271"/>
      <c r="G271"/>
      <c r="H271"/>
      <c r="I271"/>
      <c r="J271"/>
    </row>
    <row r="272" spans="1:10" x14ac:dyDescent="0.2">
      <c r="A272"/>
      <c r="B272"/>
      <c r="C272"/>
      <c r="D272"/>
      <c r="E272"/>
      <c r="F272"/>
      <c r="G272"/>
      <c r="H272"/>
      <c r="I272"/>
      <c r="J272"/>
    </row>
    <row r="273" spans="1:10" x14ac:dyDescent="0.2">
      <c r="A273"/>
      <c r="B273"/>
      <c r="C273"/>
      <c r="D273"/>
      <c r="E273"/>
      <c r="F273"/>
      <c r="G273"/>
      <c r="H273"/>
      <c r="I273"/>
      <c r="J273"/>
    </row>
    <row r="274" spans="1:10" x14ac:dyDescent="0.2">
      <c r="A274"/>
      <c r="B274"/>
      <c r="C274"/>
      <c r="D274"/>
      <c r="E274"/>
      <c r="F274"/>
      <c r="G274"/>
      <c r="H274"/>
      <c r="I274"/>
      <c r="J274"/>
    </row>
    <row r="275" spans="1:10" x14ac:dyDescent="0.2">
      <c r="A275"/>
      <c r="B275"/>
      <c r="C275"/>
      <c r="D275"/>
      <c r="E275"/>
      <c r="F275"/>
      <c r="G275"/>
      <c r="H275"/>
      <c r="I275"/>
      <c r="J275"/>
    </row>
    <row r="276" spans="1:10" x14ac:dyDescent="0.2">
      <c r="A276"/>
      <c r="B276"/>
      <c r="C276"/>
      <c r="D276"/>
      <c r="E276"/>
      <c r="F276"/>
      <c r="G276"/>
      <c r="H276"/>
      <c r="I276"/>
      <c r="J276"/>
    </row>
    <row r="277" spans="1:10" x14ac:dyDescent="0.2">
      <c r="A277"/>
      <c r="B277"/>
      <c r="C277"/>
      <c r="D277"/>
      <c r="E277"/>
      <c r="F277"/>
      <c r="G277"/>
      <c r="H277"/>
      <c r="I277"/>
      <c r="J277"/>
    </row>
    <row r="278" spans="1:10" x14ac:dyDescent="0.2">
      <c r="A278"/>
      <c r="B278"/>
      <c r="C278"/>
      <c r="D278"/>
      <c r="E278"/>
      <c r="F278"/>
      <c r="G278"/>
      <c r="H278"/>
      <c r="I278"/>
      <c r="J278"/>
    </row>
    <row r="279" spans="1:10" x14ac:dyDescent="0.2">
      <c r="A279"/>
      <c r="B279"/>
      <c r="C279"/>
      <c r="D279"/>
      <c r="E279"/>
      <c r="F279"/>
      <c r="G279"/>
      <c r="H279"/>
      <c r="I279"/>
      <c r="J279"/>
    </row>
    <row r="280" spans="1:10" x14ac:dyDescent="0.2">
      <c r="A280"/>
      <c r="B280"/>
      <c r="C280"/>
      <c r="D280"/>
      <c r="E280"/>
      <c r="F280"/>
      <c r="G280"/>
      <c r="H280"/>
      <c r="I280"/>
      <c r="J280"/>
    </row>
    <row r="281" spans="1:10" x14ac:dyDescent="0.2">
      <c r="A281"/>
      <c r="B281"/>
      <c r="C281"/>
      <c r="D281"/>
      <c r="E281"/>
      <c r="F281"/>
      <c r="G281"/>
      <c r="H281"/>
      <c r="I281"/>
      <c r="J281"/>
    </row>
    <row r="282" spans="1:10" x14ac:dyDescent="0.2">
      <c r="A282"/>
      <c r="B282"/>
      <c r="C282"/>
      <c r="D282"/>
      <c r="E282"/>
      <c r="F282"/>
      <c r="G282"/>
      <c r="H282"/>
      <c r="I282"/>
      <c r="J282"/>
    </row>
    <row r="283" spans="1:10" x14ac:dyDescent="0.2">
      <c r="A283"/>
      <c r="B283"/>
      <c r="C283"/>
      <c r="D283"/>
      <c r="E283"/>
      <c r="F283"/>
      <c r="G283"/>
      <c r="H283"/>
      <c r="I283"/>
      <c r="J283"/>
    </row>
    <row r="284" spans="1:10" x14ac:dyDescent="0.2">
      <c r="A284"/>
      <c r="B284"/>
      <c r="C284"/>
      <c r="D284"/>
      <c r="E284"/>
      <c r="F284"/>
      <c r="G284"/>
      <c r="H284"/>
      <c r="I284"/>
      <c r="J284"/>
    </row>
    <row r="285" spans="1:10" x14ac:dyDescent="0.2">
      <c r="A285"/>
      <c r="B285"/>
      <c r="C285"/>
      <c r="D285"/>
      <c r="E285"/>
      <c r="F285"/>
      <c r="G285"/>
      <c r="H285"/>
      <c r="I285"/>
      <c r="J285"/>
    </row>
    <row r="286" spans="1:10" x14ac:dyDescent="0.2">
      <c r="A286"/>
      <c r="B286"/>
      <c r="C286"/>
      <c r="D286"/>
      <c r="E286"/>
      <c r="F286"/>
      <c r="G286"/>
      <c r="H286"/>
      <c r="I286"/>
      <c r="J286"/>
    </row>
    <row r="287" spans="1:10" x14ac:dyDescent="0.2">
      <c r="A287"/>
      <c r="B287"/>
      <c r="C287"/>
      <c r="D287"/>
      <c r="E287"/>
      <c r="F287"/>
      <c r="G287"/>
      <c r="H287"/>
      <c r="I287"/>
      <c r="J287"/>
    </row>
    <row r="288" spans="1:10" x14ac:dyDescent="0.2">
      <c r="A288"/>
      <c r="B288"/>
      <c r="C288"/>
      <c r="D288"/>
      <c r="E288"/>
      <c r="F288"/>
      <c r="G288"/>
      <c r="H288"/>
      <c r="I288"/>
      <c r="J288"/>
    </row>
    <row r="289" spans="1:10" x14ac:dyDescent="0.2">
      <c r="A289"/>
      <c r="B289"/>
      <c r="C289"/>
      <c r="D289"/>
      <c r="E289"/>
      <c r="F289"/>
      <c r="G289"/>
      <c r="H289"/>
      <c r="I289"/>
      <c r="J289"/>
    </row>
    <row r="290" spans="1:10" x14ac:dyDescent="0.2">
      <c r="A290"/>
      <c r="B290"/>
      <c r="C290"/>
      <c r="D290"/>
      <c r="E290"/>
      <c r="F290"/>
      <c r="G290"/>
      <c r="H290"/>
      <c r="I290"/>
      <c r="J290"/>
    </row>
    <row r="291" spans="1:10" x14ac:dyDescent="0.2">
      <c r="A291"/>
      <c r="B291"/>
      <c r="C291"/>
      <c r="D291"/>
      <c r="E291"/>
      <c r="F291"/>
      <c r="G291"/>
      <c r="H291"/>
      <c r="I291"/>
      <c r="J291"/>
    </row>
    <row r="292" spans="1:10" x14ac:dyDescent="0.2">
      <c r="A292"/>
      <c r="B292"/>
      <c r="C292"/>
      <c r="D292"/>
      <c r="E292"/>
      <c r="F292"/>
      <c r="G292"/>
      <c r="H292"/>
      <c r="I292"/>
      <c r="J292"/>
    </row>
    <row r="293" spans="1:10" x14ac:dyDescent="0.2">
      <c r="A293"/>
      <c r="B293"/>
      <c r="C293"/>
      <c r="D293"/>
      <c r="E293"/>
      <c r="F293"/>
      <c r="G293"/>
      <c r="H293"/>
      <c r="I293"/>
      <c r="J293"/>
    </row>
    <row r="294" spans="1:10" x14ac:dyDescent="0.2">
      <c r="A294"/>
      <c r="B294"/>
      <c r="C294"/>
      <c r="D294"/>
      <c r="E294"/>
      <c r="F294"/>
      <c r="G294"/>
      <c r="H294"/>
      <c r="I294"/>
      <c r="J294"/>
    </row>
    <row r="295" spans="1:10" x14ac:dyDescent="0.2">
      <c r="A295"/>
      <c r="B295"/>
      <c r="C295"/>
      <c r="D295"/>
      <c r="E295"/>
      <c r="F295"/>
      <c r="G295"/>
      <c r="H295"/>
      <c r="I295"/>
      <c r="J295"/>
    </row>
    <row r="296" spans="1:10" x14ac:dyDescent="0.2">
      <c r="A296"/>
      <c r="B296"/>
      <c r="C296"/>
      <c r="D296"/>
      <c r="E296"/>
      <c r="F296"/>
      <c r="G296"/>
      <c r="H296"/>
      <c r="I296"/>
      <c r="J296"/>
    </row>
    <row r="297" spans="1:10" x14ac:dyDescent="0.2">
      <c r="A297"/>
      <c r="B297"/>
      <c r="C297"/>
      <c r="D297"/>
      <c r="E297"/>
      <c r="F297"/>
      <c r="G297"/>
      <c r="H297"/>
      <c r="I297"/>
      <c r="J297"/>
    </row>
    <row r="298" spans="1:10" x14ac:dyDescent="0.2">
      <c r="A298"/>
      <c r="B298"/>
      <c r="C298"/>
      <c r="D298"/>
      <c r="E298"/>
      <c r="F298"/>
      <c r="G298"/>
      <c r="H298"/>
      <c r="I298"/>
      <c r="J298"/>
    </row>
    <row r="299" spans="1:10" x14ac:dyDescent="0.2">
      <c r="A299"/>
      <c r="B299"/>
      <c r="C299"/>
      <c r="D299"/>
      <c r="E299"/>
      <c r="F299"/>
      <c r="G299"/>
      <c r="H299"/>
      <c r="I299"/>
      <c r="J299"/>
    </row>
    <row r="300" spans="1:10" x14ac:dyDescent="0.2">
      <c r="A300"/>
      <c r="B300"/>
      <c r="C300"/>
      <c r="D300"/>
      <c r="E300"/>
      <c r="F300"/>
      <c r="G300"/>
      <c r="H300"/>
      <c r="I300"/>
      <c r="J300"/>
    </row>
    <row r="301" spans="1:10" x14ac:dyDescent="0.2">
      <c r="A301"/>
      <c r="B301"/>
      <c r="C301"/>
      <c r="D301"/>
      <c r="E301"/>
      <c r="F301"/>
      <c r="G301"/>
      <c r="H301"/>
      <c r="I301"/>
      <c r="J301"/>
    </row>
    <row r="302" spans="1:10" x14ac:dyDescent="0.2">
      <c r="A302"/>
      <c r="B302"/>
      <c r="C302"/>
      <c r="D302"/>
      <c r="E302"/>
      <c r="F302"/>
      <c r="G302"/>
      <c r="H302"/>
      <c r="I302"/>
      <c r="J302"/>
    </row>
    <row r="303" spans="1:10" x14ac:dyDescent="0.2">
      <c r="A303"/>
      <c r="B303"/>
      <c r="C303"/>
      <c r="D303"/>
      <c r="E303"/>
      <c r="F303"/>
      <c r="G303"/>
      <c r="H303"/>
      <c r="I303"/>
      <c r="J303"/>
    </row>
    <row r="304" spans="1:10" x14ac:dyDescent="0.2">
      <c r="A304"/>
      <c r="B304"/>
      <c r="C304"/>
      <c r="D304"/>
      <c r="E304"/>
      <c r="F304"/>
      <c r="G304"/>
      <c r="H304"/>
      <c r="I304"/>
      <c r="J304"/>
    </row>
    <row r="305" spans="1:10" x14ac:dyDescent="0.2">
      <c r="A305"/>
      <c r="B305"/>
      <c r="C305"/>
      <c r="D305"/>
      <c r="E305"/>
      <c r="F305"/>
      <c r="G305"/>
      <c r="H305"/>
      <c r="I305"/>
      <c r="J305"/>
    </row>
    <row r="306" spans="1:10" x14ac:dyDescent="0.2">
      <c r="A306"/>
      <c r="B306"/>
      <c r="C306"/>
      <c r="D306"/>
      <c r="E306"/>
      <c r="F306"/>
      <c r="G306"/>
      <c r="H306"/>
      <c r="I306"/>
      <c r="J306"/>
    </row>
    <row r="307" spans="1:10" x14ac:dyDescent="0.2">
      <c r="A307"/>
      <c r="B307"/>
      <c r="C307"/>
      <c r="D307"/>
      <c r="E307"/>
      <c r="F307"/>
      <c r="G307"/>
      <c r="H307"/>
      <c r="I307"/>
      <c r="J307"/>
    </row>
    <row r="308" spans="1:10" x14ac:dyDescent="0.2">
      <c r="A308"/>
      <c r="B308"/>
      <c r="C308"/>
      <c r="D308"/>
      <c r="E308"/>
      <c r="F308"/>
      <c r="G308"/>
      <c r="H308"/>
      <c r="I308"/>
      <c r="J308"/>
    </row>
    <row r="309" spans="1:10" x14ac:dyDescent="0.2">
      <c r="A309"/>
      <c r="B309"/>
      <c r="C309"/>
      <c r="D309"/>
      <c r="E309"/>
      <c r="F309"/>
      <c r="G309"/>
      <c r="H309"/>
      <c r="I309"/>
      <c r="J309"/>
    </row>
    <row r="310" spans="1:10" x14ac:dyDescent="0.2">
      <c r="A310"/>
      <c r="B310"/>
      <c r="C310"/>
      <c r="D310"/>
      <c r="E310"/>
      <c r="F310"/>
      <c r="G310"/>
      <c r="H310"/>
      <c r="I310"/>
      <c r="J310"/>
    </row>
    <row r="311" spans="1:10" x14ac:dyDescent="0.2">
      <c r="A311"/>
      <c r="B311"/>
      <c r="C311"/>
      <c r="D311"/>
      <c r="E311"/>
      <c r="F311"/>
      <c r="G311"/>
      <c r="H311"/>
      <c r="I311"/>
      <c r="J311"/>
    </row>
    <row r="312" spans="1:10" x14ac:dyDescent="0.2">
      <c r="A312"/>
      <c r="B312"/>
      <c r="C312"/>
      <c r="D312"/>
      <c r="E312"/>
      <c r="F312"/>
      <c r="G312"/>
      <c r="H312"/>
      <c r="I312"/>
      <c r="J312"/>
    </row>
    <row r="313" spans="1:10" x14ac:dyDescent="0.2">
      <c r="A313"/>
      <c r="B313"/>
      <c r="C313"/>
      <c r="D313"/>
      <c r="E313"/>
      <c r="F313"/>
      <c r="G313"/>
      <c r="H313"/>
      <c r="I313"/>
      <c r="J313"/>
    </row>
    <row r="314" spans="1:10" x14ac:dyDescent="0.2">
      <c r="A314"/>
      <c r="B314"/>
      <c r="C314"/>
      <c r="D314"/>
      <c r="E314"/>
      <c r="F314"/>
      <c r="G314"/>
      <c r="H314"/>
      <c r="I314"/>
      <c r="J314"/>
    </row>
    <row r="315" spans="1:10" x14ac:dyDescent="0.2">
      <c r="A315"/>
      <c r="B315"/>
      <c r="C315"/>
      <c r="D315"/>
      <c r="E315"/>
      <c r="F315"/>
      <c r="G315"/>
      <c r="H315"/>
      <c r="I315"/>
      <c r="J315"/>
    </row>
    <row r="316" spans="1:10" x14ac:dyDescent="0.2">
      <c r="A316"/>
      <c r="B316"/>
      <c r="C316"/>
      <c r="D316"/>
      <c r="E316"/>
      <c r="F316"/>
      <c r="G316"/>
      <c r="H316"/>
      <c r="I316"/>
      <c r="J316"/>
    </row>
    <row r="317" spans="1:10" x14ac:dyDescent="0.2">
      <c r="A317"/>
      <c r="B317"/>
      <c r="C317"/>
      <c r="D317"/>
      <c r="E317"/>
      <c r="F317"/>
      <c r="G317"/>
      <c r="H317"/>
      <c r="I317"/>
      <c r="J317"/>
    </row>
    <row r="318" spans="1:10" x14ac:dyDescent="0.2">
      <c r="A318"/>
      <c r="B318"/>
      <c r="C318"/>
      <c r="D318"/>
      <c r="E318"/>
      <c r="F318"/>
      <c r="G318"/>
      <c r="H318"/>
      <c r="I318"/>
      <c r="J318"/>
    </row>
    <row r="319" spans="1:10" x14ac:dyDescent="0.2">
      <c r="A319"/>
      <c r="B319"/>
      <c r="C319"/>
      <c r="D319"/>
      <c r="E319"/>
      <c r="F319"/>
      <c r="G319"/>
      <c r="H319"/>
      <c r="I319"/>
      <c r="J319"/>
    </row>
    <row r="320" spans="1:10" x14ac:dyDescent="0.2">
      <c r="A320"/>
      <c r="B320"/>
      <c r="C320"/>
      <c r="D320"/>
      <c r="E320"/>
      <c r="F320"/>
      <c r="G320"/>
      <c r="H320"/>
      <c r="I320"/>
      <c r="J320"/>
    </row>
    <row r="321" spans="1:10" x14ac:dyDescent="0.2">
      <c r="A321"/>
      <c r="B321"/>
      <c r="C321"/>
      <c r="D321"/>
      <c r="E321"/>
      <c r="F321"/>
      <c r="G321"/>
      <c r="H321"/>
      <c r="I321"/>
      <c r="J321"/>
    </row>
    <row r="322" spans="1:10" x14ac:dyDescent="0.2">
      <c r="A322"/>
      <c r="B322"/>
      <c r="C322"/>
      <c r="D322"/>
      <c r="E322"/>
      <c r="F322"/>
      <c r="G322"/>
      <c r="H322"/>
      <c r="I322"/>
      <c r="J322"/>
    </row>
    <row r="323" spans="1:10" x14ac:dyDescent="0.2">
      <c r="A323"/>
      <c r="B323"/>
      <c r="C323"/>
      <c r="D323"/>
      <c r="E323"/>
      <c r="F323"/>
      <c r="G323"/>
      <c r="H323"/>
      <c r="I323"/>
      <c r="J323"/>
    </row>
    <row r="324" spans="1:10" x14ac:dyDescent="0.2">
      <c r="A324"/>
      <c r="B324"/>
      <c r="C324"/>
      <c r="D324"/>
      <c r="E324"/>
      <c r="F324"/>
      <c r="G324"/>
      <c r="H324"/>
      <c r="I324"/>
      <c r="J324"/>
    </row>
    <row r="325" spans="1:10" x14ac:dyDescent="0.2">
      <c r="A325"/>
      <c r="B325"/>
      <c r="C325"/>
      <c r="D325"/>
      <c r="E325"/>
      <c r="F325"/>
      <c r="G325"/>
      <c r="H325"/>
      <c r="I325"/>
      <c r="J325"/>
    </row>
    <row r="326" spans="1:10" x14ac:dyDescent="0.2">
      <c r="A326"/>
      <c r="B326"/>
      <c r="C326"/>
      <c r="D326"/>
      <c r="E326"/>
      <c r="F326"/>
      <c r="G326"/>
      <c r="H326"/>
      <c r="I326"/>
      <c r="J326"/>
    </row>
    <row r="327" spans="1:10" x14ac:dyDescent="0.2">
      <c r="A327"/>
      <c r="B327"/>
      <c r="C327"/>
      <c r="D327"/>
      <c r="E327"/>
      <c r="F327"/>
      <c r="G327"/>
      <c r="H327"/>
      <c r="I327"/>
      <c r="J327"/>
    </row>
    <row r="328" spans="1:10" x14ac:dyDescent="0.2">
      <c r="A328"/>
      <c r="B328"/>
      <c r="C328"/>
      <c r="D328"/>
      <c r="E328"/>
      <c r="F328"/>
      <c r="G328"/>
      <c r="H328"/>
      <c r="I328"/>
      <c r="J328"/>
    </row>
    <row r="329" spans="1:10" x14ac:dyDescent="0.2">
      <c r="A329"/>
      <c r="B329"/>
      <c r="C329"/>
      <c r="D329"/>
      <c r="E329"/>
      <c r="F329"/>
      <c r="G329"/>
      <c r="H329"/>
      <c r="I329"/>
      <c r="J329"/>
    </row>
    <row r="330" spans="1:10" x14ac:dyDescent="0.2">
      <c r="A330"/>
      <c r="B330"/>
      <c r="C330"/>
      <c r="D330"/>
      <c r="E330"/>
      <c r="F330"/>
      <c r="G330"/>
      <c r="H330"/>
      <c r="I330"/>
      <c r="J330"/>
    </row>
    <row r="331" spans="1:10" x14ac:dyDescent="0.2">
      <c r="A331"/>
      <c r="B331"/>
      <c r="C331"/>
      <c r="D331"/>
      <c r="E331"/>
      <c r="F331"/>
      <c r="G331"/>
      <c r="H331"/>
      <c r="I331"/>
      <c r="J331"/>
    </row>
    <row r="332" spans="1:10" x14ac:dyDescent="0.2">
      <c r="A332"/>
      <c r="B332"/>
      <c r="C332"/>
      <c r="D332"/>
      <c r="E332"/>
      <c r="F332"/>
      <c r="G332"/>
      <c r="H332"/>
      <c r="I332"/>
      <c r="J332"/>
    </row>
    <row r="333" spans="1:10" x14ac:dyDescent="0.2">
      <c r="A333"/>
      <c r="B333"/>
      <c r="C333"/>
      <c r="D333"/>
      <c r="E333"/>
      <c r="F333"/>
      <c r="G333"/>
      <c r="H333"/>
      <c r="I333"/>
      <c r="J333"/>
    </row>
    <row r="334" spans="1:10" x14ac:dyDescent="0.2">
      <c r="A334"/>
      <c r="B334"/>
      <c r="C334"/>
      <c r="D334"/>
      <c r="E334"/>
      <c r="F334"/>
      <c r="G334"/>
      <c r="H334"/>
      <c r="I334"/>
      <c r="J334"/>
    </row>
    <row r="335" spans="1:10" x14ac:dyDescent="0.2">
      <c r="A335"/>
      <c r="B335"/>
      <c r="C335"/>
      <c r="D335"/>
      <c r="E335"/>
      <c r="F335"/>
      <c r="G335"/>
      <c r="H335"/>
      <c r="I335"/>
      <c r="J335"/>
    </row>
    <row r="336" spans="1:10" x14ac:dyDescent="0.2">
      <c r="A336"/>
      <c r="B336"/>
      <c r="C336"/>
      <c r="D336"/>
      <c r="E336"/>
      <c r="F336"/>
      <c r="G336"/>
      <c r="H336"/>
      <c r="I336"/>
      <c r="J336"/>
    </row>
    <row r="337" spans="1:10" x14ac:dyDescent="0.2">
      <c r="A337"/>
      <c r="B337"/>
      <c r="C337"/>
      <c r="D337"/>
      <c r="E337"/>
      <c r="F337"/>
      <c r="G337"/>
      <c r="H337"/>
      <c r="I337"/>
      <c r="J337"/>
    </row>
    <row r="338" spans="1:10" x14ac:dyDescent="0.2">
      <c r="A338"/>
      <c r="B338"/>
      <c r="C338"/>
      <c r="D338"/>
      <c r="E338"/>
      <c r="F338"/>
      <c r="G338"/>
      <c r="H338"/>
      <c r="I338"/>
      <c r="J338"/>
    </row>
    <row r="339" spans="1:10" x14ac:dyDescent="0.2">
      <c r="A339"/>
      <c r="B339"/>
      <c r="C339"/>
      <c r="D339"/>
      <c r="E339"/>
      <c r="F339"/>
      <c r="G339"/>
      <c r="H339"/>
      <c r="I339"/>
      <c r="J339"/>
    </row>
  </sheetData>
  <phoneticPr fontId="0" type="noConversion"/>
  <dataValidations count="9">
    <dataValidation type="list" allowBlank="1" showInputMessage="1" showErrorMessage="1" sqref="H48:H49 H60:H61 H54:H55" xr:uid="{F054A4E2-EA83-4C6F-A281-84B8FCB0CF7B}">
      <formula1>"Yes, No"</formula1>
    </dataValidation>
    <dataValidation type="list" allowBlank="1" showInputMessage="1" showErrorMessage="1" sqref="C7:C36" xr:uid="{D2ABEDB6-763C-4FCF-8E26-B3F5A43584FF}">
      <formula1>"A,R,C"</formula1>
    </dataValidation>
    <dataValidation type="list" allowBlank="1" showInputMessage="1" showErrorMessage="1" sqref="A41:A43" xr:uid="{00C6E271-61B5-4248-B8CE-A11F9B06FC58}">
      <formula1>Vehicle_Type</formula1>
    </dataValidation>
    <dataValidation type="list" allowBlank="1" showInputMessage="1" showErrorMessage="1" sqref="A48:A49" xr:uid="{1F779FC8-1DFA-43B0-816B-56077414C00B}">
      <formula1>Air_Type</formula1>
    </dataValidation>
    <dataValidation type="list" allowBlank="1" showInputMessage="1" showErrorMessage="1" prompt="click on arrow for a drop down list" sqref="A54:A55" xr:uid="{C7F89648-100F-4EB1-9687-14F2C2BFBAA4}">
      <formula1>Boat_Type</formula1>
    </dataValidation>
    <dataValidation type="list" allowBlank="1" showInputMessage="1" showErrorMessage="1" prompt="click on arrow for a drop down list" sqref="A60:A61" xr:uid="{7C35FFE4-7547-484C-A280-4EA3EB1B2C23}">
      <formula1>Cutter_Type</formula1>
    </dataValidation>
    <dataValidation type="list" allowBlank="1" showInputMessage="1" showErrorMessage="1" prompt="click on arrow for a drop down list" sqref="A66:A68" xr:uid="{5B51D7F6-5B12-4D39-8F16-9F0FB032FAB6}">
      <formula1>Equip_List</formula1>
    </dataValidation>
    <dataValidation type="list" allowBlank="1" showInputMessage="1" showErrorMessage="1" sqref="E7:E36" xr:uid="{D76B0821-3E91-4684-9FC8-DE0C77A18439}">
      <formula1>Paygrade</formula1>
    </dataValidation>
    <dataValidation type="list" errorStyle="warning" allowBlank="1" showInputMessage="1" showErrorMessage="1" errorTitle="Warning" error="This Position is not part of the standard list Select Yes to continue." sqref="F7:F36" xr:uid="{C91C27E0-0370-4F75-8B36-A7AA5C7341DC}">
      <formula1>Duty_List</formula1>
    </dataValidation>
  </dataValidations>
  <pageMargins left="0.7" right="0.7" top="0.75" bottom="0.75" header="0.3" footer="0.3"/>
  <pageSetup scale="74" fitToHeight="0" orientation="portrait" r:id="rId1"/>
  <headerFooter alignWithMargins="0"/>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3">
    <pageSetUpPr fitToPage="1"/>
  </sheetPr>
  <dimension ref="A1:R312"/>
  <sheetViews>
    <sheetView showGridLines="0" zoomScaleNormal="100" workbookViewId="0"/>
  </sheetViews>
  <sheetFormatPr defaultColWidth="9.140625" defaultRowHeight="12.75" x14ac:dyDescent="0.2"/>
  <cols>
    <col min="1" max="1" width="24.7109375" style="6" customWidth="1"/>
    <col min="2" max="2" width="15.28515625" style="5" bestFit="1" customWidth="1"/>
    <col min="3" max="3" width="8" style="6" customWidth="1"/>
    <col min="4" max="4" width="16.28515625" style="6" customWidth="1"/>
    <col min="5" max="5" width="8.7109375" style="6" bestFit="1" customWidth="1"/>
    <col min="6" max="6" width="12.7109375" style="6" customWidth="1"/>
    <col min="7" max="7" width="12" style="6" customWidth="1"/>
    <col min="8" max="8" width="12.7109375" style="6" customWidth="1"/>
    <col min="9" max="9" width="12.7109375" style="5" customWidth="1"/>
    <col min="10" max="16384" width="9.140625" style="5"/>
  </cols>
  <sheetData>
    <row r="1" spans="1:10" x14ac:dyDescent="0.2">
      <c r="A1" s="72" t="s">
        <v>119</v>
      </c>
      <c r="B1" s="85" t="str">
        <f>'Daily Summary'!J2</f>
        <v>UCGPXXXXXX</v>
      </c>
      <c r="D1" s="5"/>
      <c r="F1" s="12" t="s">
        <v>259</v>
      </c>
      <c r="G1" s="87" t="str">
        <f>'Daily Summary'!A1</f>
        <v>F/V StillaFloat</v>
      </c>
    </row>
    <row r="2" spans="1:10" x14ac:dyDescent="0.2">
      <c r="A2" s="30"/>
      <c r="B2" s="30"/>
      <c r="C2" s="30"/>
      <c r="D2" s="5"/>
      <c r="E2" s="30"/>
      <c r="F2" s="5"/>
      <c r="G2" s="30"/>
      <c r="H2" s="5"/>
    </row>
    <row r="3" spans="1:10" x14ac:dyDescent="0.2">
      <c r="A3" s="30"/>
      <c r="B3" s="30"/>
      <c r="C3" s="30"/>
      <c r="D3" s="5"/>
      <c r="E3" s="30"/>
      <c r="F3" s="5"/>
      <c r="G3" s="30"/>
      <c r="H3" s="5"/>
    </row>
    <row r="4" spans="1:10" ht="13.5" thickBot="1" x14ac:dyDescent="0.25">
      <c r="A4" s="12" t="s">
        <v>188</v>
      </c>
      <c r="B4" s="86">
        <f>'day29'!B4+1</f>
        <v>45229</v>
      </c>
      <c r="C4" s="30"/>
      <c r="D4" s="44"/>
      <c r="E4" s="44"/>
      <c r="F4" s="12" t="s">
        <v>311</v>
      </c>
      <c r="G4" s="70"/>
      <c r="H4" s="70"/>
      <c r="I4" s="74"/>
    </row>
    <row r="5" spans="1:10" ht="13.5" thickBot="1" x14ac:dyDescent="0.25">
      <c r="A5" s="12"/>
      <c r="B5" s="41"/>
      <c r="C5" s="30"/>
      <c r="D5" s="12"/>
      <c r="E5" s="12"/>
      <c r="F5" s="12"/>
      <c r="G5" s="40"/>
      <c r="H5" s="40"/>
      <c r="I5" s="40"/>
    </row>
    <row r="6" spans="1:10" s="190" customFormat="1" ht="11.25" x14ac:dyDescent="0.2">
      <c r="A6" s="185" t="s">
        <v>190</v>
      </c>
      <c r="B6" s="187" t="s">
        <v>236</v>
      </c>
      <c r="C6" s="187" t="s">
        <v>189</v>
      </c>
      <c r="D6" s="187" t="s">
        <v>191</v>
      </c>
      <c r="E6" s="187" t="s">
        <v>235</v>
      </c>
      <c r="F6" s="187" t="s">
        <v>192</v>
      </c>
      <c r="G6" s="187" t="s">
        <v>233</v>
      </c>
      <c r="H6" s="187" t="s">
        <v>234</v>
      </c>
      <c r="I6" s="264" t="s">
        <v>193</v>
      </c>
      <c r="J6" s="206"/>
    </row>
    <row r="7" spans="1:10" s="190" customFormat="1" ht="11.25" x14ac:dyDescent="0.2">
      <c r="A7" s="309" t="s">
        <v>409</v>
      </c>
      <c r="B7" s="310"/>
      <c r="C7" s="310"/>
      <c r="D7" s="208" t="s">
        <v>258</v>
      </c>
      <c r="E7" s="311" t="s">
        <v>30</v>
      </c>
      <c r="F7" s="210"/>
      <c r="G7" s="312">
        <v>0</v>
      </c>
      <c r="H7" s="313">
        <f>INDEX(Personnel[],MATCH(E7,Paygrade,0),2)</f>
        <v>38</v>
      </c>
      <c r="I7" s="314">
        <f>(G7*H7)</f>
        <v>0</v>
      </c>
    </row>
    <row r="8" spans="1:10" s="190" customFormat="1" ht="11.25" x14ac:dyDescent="0.2">
      <c r="A8" s="309" t="s">
        <v>409</v>
      </c>
      <c r="B8" s="207"/>
      <c r="C8" s="310"/>
      <c r="D8" s="208" t="s">
        <v>258</v>
      </c>
      <c r="E8" s="209" t="s">
        <v>32</v>
      </c>
      <c r="F8" s="210"/>
      <c r="G8" s="210">
        <v>0</v>
      </c>
      <c r="H8" s="313">
        <f>INDEX(Personnel[],MATCH(E8,Paygrade,0),2)</f>
        <v>52</v>
      </c>
      <c r="I8" s="212">
        <f t="shared" ref="I8:I36" si="0">(G8*H8)</f>
        <v>0</v>
      </c>
    </row>
    <row r="9" spans="1:10" s="190" customFormat="1" ht="11.25" x14ac:dyDescent="0.2">
      <c r="A9" s="309" t="s">
        <v>409</v>
      </c>
      <c r="B9" s="207"/>
      <c r="C9" s="310"/>
      <c r="D9" s="208" t="s">
        <v>258</v>
      </c>
      <c r="E9" s="209" t="s">
        <v>34</v>
      </c>
      <c r="F9" s="210"/>
      <c r="G9" s="210">
        <v>0</v>
      </c>
      <c r="H9" s="313">
        <f>INDEX(Personnel[],MATCH(E9,Paygrade,0),2)</f>
        <v>58</v>
      </c>
      <c r="I9" s="212">
        <f t="shared" si="0"/>
        <v>0</v>
      </c>
    </row>
    <row r="10" spans="1:10" s="190" customFormat="1" ht="11.25" x14ac:dyDescent="0.2">
      <c r="A10" s="309" t="s">
        <v>409</v>
      </c>
      <c r="B10" s="207"/>
      <c r="C10" s="310"/>
      <c r="D10" s="208" t="s">
        <v>258</v>
      </c>
      <c r="E10" s="209" t="s">
        <v>36</v>
      </c>
      <c r="F10" s="210"/>
      <c r="G10" s="210">
        <v>0</v>
      </c>
      <c r="H10" s="313">
        <f>INDEX(Personnel[],MATCH(E10,Paygrade,0),2)</f>
        <v>72</v>
      </c>
      <c r="I10" s="212">
        <f t="shared" si="0"/>
        <v>0</v>
      </c>
    </row>
    <row r="11" spans="1:10" s="190" customFormat="1" ht="11.25" x14ac:dyDescent="0.2">
      <c r="A11" s="309" t="s">
        <v>409</v>
      </c>
      <c r="B11" s="207"/>
      <c r="C11" s="310"/>
      <c r="D11" s="208" t="s">
        <v>258</v>
      </c>
      <c r="E11" s="209" t="s">
        <v>38</v>
      </c>
      <c r="F11" s="210"/>
      <c r="G11" s="210">
        <v>0</v>
      </c>
      <c r="H11" s="313">
        <f>INDEX(Personnel[],MATCH(E11,Paygrade,0),2)</f>
        <v>87</v>
      </c>
      <c r="I11" s="212">
        <f t="shared" si="0"/>
        <v>0</v>
      </c>
    </row>
    <row r="12" spans="1:10" s="190" customFormat="1" ht="11.25" x14ac:dyDescent="0.2">
      <c r="A12" s="309" t="s">
        <v>409</v>
      </c>
      <c r="B12" s="207"/>
      <c r="C12" s="310"/>
      <c r="D12" s="208" t="s">
        <v>258</v>
      </c>
      <c r="E12" s="209" t="s">
        <v>40</v>
      </c>
      <c r="F12" s="210"/>
      <c r="G12" s="210">
        <v>0</v>
      </c>
      <c r="H12" s="313">
        <f>INDEX(Personnel[],MATCH(E12,Paygrade,0),2)</f>
        <v>100</v>
      </c>
      <c r="I12" s="212">
        <f t="shared" si="0"/>
        <v>0</v>
      </c>
    </row>
    <row r="13" spans="1:10" s="190" customFormat="1" ht="11.25" x14ac:dyDescent="0.2">
      <c r="A13" s="309" t="s">
        <v>409</v>
      </c>
      <c r="B13" s="207"/>
      <c r="C13" s="310"/>
      <c r="D13" s="208" t="s">
        <v>258</v>
      </c>
      <c r="E13" s="209" t="s">
        <v>41</v>
      </c>
      <c r="F13" s="210"/>
      <c r="G13" s="210">
        <v>0</v>
      </c>
      <c r="H13" s="313">
        <f>INDEX(Personnel[],MATCH(E13,Paygrade,0),2)</f>
        <v>112</v>
      </c>
      <c r="I13" s="212">
        <f t="shared" si="0"/>
        <v>0</v>
      </c>
    </row>
    <row r="14" spans="1:10" s="190" customFormat="1" ht="11.25" x14ac:dyDescent="0.2">
      <c r="A14" s="309" t="s">
        <v>409</v>
      </c>
      <c r="B14" s="207"/>
      <c r="C14" s="310"/>
      <c r="D14" s="208" t="s">
        <v>258</v>
      </c>
      <c r="E14" s="209" t="s">
        <v>42</v>
      </c>
      <c r="F14" s="210"/>
      <c r="G14" s="210">
        <v>0</v>
      </c>
      <c r="H14" s="313">
        <f>INDEX(Personnel[],MATCH(E14,Paygrade,0),2)</f>
        <v>123</v>
      </c>
      <c r="I14" s="212">
        <f t="shared" si="0"/>
        <v>0</v>
      </c>
    </row>
    <row r="15" spans="1:10" s="190" customFormat="1" ht="11.25" x14ac:dyDescent="0.2">
      <c r="A15" s="309" t="s">
        <v>409</v>
      </c>
      <c r="B15" s="207"/>
      <c r="C15" s="310"/>
      <c r="D15" s="208" t="s">
        <v>258</v>
      </c>
      <c r="E15" s="209" t="s">
        <v>43</v>
      </c>
      <c r="F15" s="210"/>
      <c r="G15" s="210">
        <v>0</v>
      </c>
      <c r="H15" s="313">
        <f>INDEX(Personnel[],MATCH(E15,Paygrade,0),2)</f>
        <v>141</v>
      </c>
      <c r="I15" s="212">
        <f t="shared" si="0"/>
        <v>0</v>
      </c>
    </row>
    <row r="16" spans="1:10" s="190" customFormat="1" ht="11.25" x14ac:dyDescent="0.2">
      <c r="A16" s="309" t="s">
        <v>409</v>
      </c>
      <c r="B16" s="207"/>
      <c r="C16" s="310"/>
      <c r="D16" s="208" t="s">
        <v>258</v>
      </c>
      <c r="E16" s="209" t="s">
        <v>44</v>
      </c>
      <c r="F16" s="210"/>
      <c r="G16" s="210">
        <v>0</v>
      </c>
      <c r="H16" s="313">
        <f>INDEX(Personnel[],MATCH(E16,Paygrade,0),2)</f>
        <v>172</v>
      </c>
      <c r="I16" s="212">
        <f t="shared" si="0"/>
        <v>0</v>
      </c>
    </row>
    <row r="17" spans="1:9" s="190" customFormat="1" ht="11.25" x14ac:dyDescent="0.2">
      <c r="A17" s="309" t="s">
        <v>409</v>
      </c>
      <c r="B17" s="207"/>
      <c r="C17" s="310"/>
      <c r="D17" s="208" t="s">
        <v>258</v>
      </c>
      <c r="E17" s="209" t="s">
        <v>9</v>
      </c>
      <c r="F17" s="210"/>
      <c r="G17" s="210">
        <v>0</v>
      </c>
      <c r="H17" s="313">
        <f>INDEX(Personnel[],MATCH(E17,Paygrade,0),2)</f>
        <v>91</v>
      </c>
      <c r="I17" s="212">
        <f t="shared" si="0"/>
        <v>0</v>
      </c>
    </row>
    <row r="18" spans="1:9" s="190" customFormat="1" ht="11.25" x14ac:dyDescent="0.2">
      <c r="A18" s="309" t="s">
        <v>409</v>
      </c>
      <c r="B18" s="207"/>
      <c r="C18" s="310"/>
      <c r="D18" s="208" t="s">
        <v>258</v>
      </c>
      <c r="E18" s="209" t="s">
        <v>10</v>
      </c>
      <c r="F18" s="210"/>
      <c r="G18" s="210">
        <v>0</v>
      </c>
      <c r="H18" s="313">
        <f>INDEX(Personnel[],MATCH(E18,Paygrade,0),2)</f>
        <v>110</v>
      </c>
      <c r="I18" s="212">
        <f t="shared" si="0"/>
        <v>0</v>
      </c>
    </row>
    <row r="19" spans="1:9" s="190" customFormat="1" ht="11.25" x14ac:dyDescent="0.2">
      <c r="A19" s="309" t="s">
        <v>409</v>
      </c>
      <c r="B19" s="207"/>
      <c r="C19" s="310"/>
      <c r="D19" s="208" t="s">
        <v>258</v>
      </c>
      <c r="E19" s="209" t="s">
        <v>12</v>
      </c>
      <c r="F19" s="210"/>
      <c r="G19" s="210">
        <v>0</v>
      </c>
      <c r="H19" s="313">
        <f>INDEX(Personnel[],MATCH(E19,Paygrade,0),2)</f>
        <v>135</v>
      </c>
      <c r="I19" s="212">
        <f t="shared" si="0"/>
        <v>0</v>
      </c>
    </row>
    <row r="20" spans="1:9" s="190" customFormat="1" ht="11.25" x14ac:dyDescent="0.2">
      <c r="A20" s="309" t="s">
        <v>409</v>
      </c>
      <c r="B20" s="207"/>
      <c r="C20" s="310"/>
      <c r="D20" s="208" t="s">
        <v>258</v>
      </c>
      <c r="E20" s="209" t="s">
        <v>14</v>
      </c>
      <c r="F20" s="210"/>
      <c r="G20" s="210">
        <v>0</v>
      </c>
      <c r="H20" s="313">
        <f>INDEX(Personnel[],MATCH(E20,Paygrade,0),2)</f>
        <v>161</v>
      </c>
      <c r="I20" s="212">
        <f t="shared" si="0"/>
        <v>0</v>
      </c>
    </row>
    <row r="21" spans="1:9" s="190" customFormat="1" ht="11.25" x14ac:dyDescent="0.2">
      <c r="A21" s="309" t="s">
        <v>409</v>
      </c>
      <c r="B21" s="207"/>
      <c r="C21" s="310"/>
      <c r="D21" s="208" t="s">
        <v>258</v>
      </c>
      <c r="E21" s="209" t="s">
        <v>15</v>
      </c>
      <c r="F21" s="210"/>
      <c r="G21" s="210">
        <v>0</v>
      </c>
      <c r="H21" s="313">
        <f>INDEX(Personnel[],MATCH(E21,Paygrade,0),2)</f>
        <v>179</v>
      </c>
      <c r="I21" s="212">
        <f t="shared" si="0"/>
        <v>0</v>
      </c>
    </row>
    <row r="22" spans="1:9" s="190" customFormat="1" ht="11.25" x14ac:dyDescent="0.2">
      <c r="A22" s="309" t="s">
        <v>409</v>
      </c>
      <c r="B22" s="207"/>
      <c r="C22" s="310"/>
      <c r="D22" s="208" t="s">
        <v>258</v>
      </c>
      <c r="E22" s="209" t="s">
        <v>16</v>
      </c>
      <c r="F22" s="210"/>
      <c r="G22" s="210">
        <v>0</v>
      </c>
      <c r="H22" s="313">
        <f>INDEX(Personnel[],MATCH(E22,Paygrade,0),2)</f>
        <v>208</v>
      </c>
      <c r="I22" s="212">
        <f t="shared" si="0"/>
        <v>0</v>
      </c>
    </row>
    <row r="23" spans="1:9" s="190" customFormat="1" ht="11.25" x14ac:dyDescent="0.2">
      <c r="A23" s="309" t="s">
        <v>409</v>
      </c>
      <c r="B23" s="207"/>
      <c r="C23" s="310"/>
      <c r="D23" s="208" t="s">
        <v>258</v>
      </c>
      <c r="E23" s="209" t="s">
        <v>17</v>
      </c>
      <c r="F23" s="210"/>
      <c r="G23" s="210">
        <v>0</v>
      </c>
      <c r="H23" s="313">
        <f>INDEX(Personnel[],MATCH(E23,Paygrade,0),2)</f>
        <v>221</v>
      </c>
      <c r="I23" s="212">
        <f t="shared" si="0"/>
        <v>0</v>
      </c>
    </row>
    <row r="24" spans="1:9" s="190" customFormat="1" ht="11.25" x14ac:dyDescent="0.2">
      <c r="A24" s="309" t="s">
        <v>409</v>
      </c>
      <c r="B24" s="207"/>
      <c r="C24" s="310"/>
      <c r="D24" s="208" t="s">
        <v>258</v>
      </c>
      <c r="E24" s="209" t="s">
        <v>18</v>
      </c>
      <c r="F24" s="210"/>
      <c r="G24" s="210">
        <v>0</v>
      </c>
      <c r="H24" s="313">
        <f>INDEX(Personnel[],MATCH(E24,Paygrade,0),2)</f>
        <v>242</v>
      </c>
      <c r="I24" s="212">
        <f t="shared" si="0"/>
        <v>0</v>
      </c>
    </row>
    <row r="25" spans="1:9" s="190" customFormat="1" ht="11.25" x14ac:dyDescent="0.2">
      <c r="A25" s="309" t="s">
        <v>409</v>
      </c>
      <c r="B25" s="207"/>
      <c r="C25" s="310"/>
      <c r="D25" s="208" t="s">
        <v>258</v>
      </c>
      <c r="E25" s="209" t="s">
        <v>19</v>
      </c>
      <c r="F25" s="210"/>
      <c r="G25" s="210">
        <v>0</v>
      </c>
      <c r="H25" s="313">
        <f>INDEX(Personnel[],MATCH(E25,Paygrade,0),2)</f>
        <v>265</v>
      </c>
      <c r="I25" s="212">
        <f t="shared" si="0"/>
        <v>0</v>
      </c>
    </row>
    <row r="26" spans="1:9" s="190" customFormat="1" ht="11.25" x14ac:dyDescent="0.2">
      <c r="A26" s="309" t="s">
        <v>409</v>
      </c>
      <c r="B26" s="207"/>
      <c r="C26" s="310"/>
      <c r="D26" s="208" t="s">
        <v>258</v>
      </c>
      <c r="E26" s="209" t="s">
        <v>21</v>
      </c>
      <c r="F26" s="210"/>
      <c r="G26" s="210">
        <v>0</v>
      </c>
      <c r="H26" s="313">
        <f>INDEX(Personnel[],MATCH(E26,Paygrade,0),2)</f>
        <v>263</v>
      </c>
      <c r="I26" s="212">
        <f t="shared" si="0"/>
        <v>0</v>
      </c>
    </row>
    <row r="27" spans="1:9" s="190" customFormat="1" ht="11.25" x14ac:dyDescent="0.2">
      <c r="A27" s="309" t="s">
        <v>409</v>
      </c>
      <c r="B27" s="207"/>
      <c r="C27" s="310"/>
      <c r="D27" s="208" t="s">
        <v>258</v>
      </c>
      <c r="E27" s="209" t="s">
        <v>29</v>
      </c>
      <c r="F27" s="210"/>
      <c r="G27" s="210">
        <v>0</v>
      </c>
      <c r="H27" s="313">
        <f>INDEX(Personnel[],MATCH(E27,Paygrade,0),2)</f>
        <v>122</v>
      </c>
      <c r="I27" s="212">
        <f t="shared" si="0"/>
        <v>0</v>
      </c>
    </row>
    <row r="28" spans="1:9" s="190" customFormat="1" ht="11.25" x14ac:dyDescent="0.2">
      <c r="A28" s="309" t="s">
        <v>409</v>
      </c>
      <c r="B28" s="207"/>
      <c r="C28" s="310"/>
      <c r="D28" s="208" t="s">
        <v>258</v>
      </c>
      <c r="E28" s="209" t="s">
        <v>27</v>
      </c>
      <c r="F28" s="210"/>
      <c r="G28" s="210">
        <v>0</v>
      </c>
      <c r="H28" s="313">
        <f>INDEX(Personnel[],MATCH(E28,Paygrade,0),2)</f>
        <v>136</v>
      </c>
      <c r="I28" s="212">
        <f t="shared" si="0"/>
        <v>0</v>
      </c>
    </row>
    <row r="29" spans="1:9" s="190" customFormat="1" ht="11.25" x14ac:dyDescent="0.2">
      <c r="A29" s="309" t="s">
        <v>409</v>
      </c>
      <c r="B29" s="207"/>
      <c r="C29" s="310"/>
      <c r="D29" s="208" t="s">
        <v>258</v>
      </c>
      <c r="E29" s="209" t="s">
        <v>25</v>
      </c>
      <c r="F29" s="210"/>
      <c r="G29" s="210">
        <v>0</v>
      </c>
      <c r="H29" s="313">
        <f>INDEX(Personnel[],MATCH(E29,Paygrade,0),2)</f>
        <v>154</v>
      </c>
      <c r="I29" s="212">
        <f t="shared" si="0"/>
        <v>0</v>
      </c>
    </row>
    <row r="30" spans="1:9" s="190" customFormat="1" ht="11.25" x14ac:dyDescent="0.2">
      <c r="A30" s="309" t="s">
        <v>409</v>
      </c>
      <c r="B30" s="207"/>
      <c r="C30" s="310"/>
      <c r="D30" s="208" t="s">
        <v>258</v>
      </c>
      <c r="E30" s="209" t="s">
        <v>45</v>
      </c>
      <c r="F30" s="210"/>
      <c r="G30" s="210">
        <v>0</v>
      </c>
      <c r="H30" s="313">
        <f>INDEX(Personnel[],MATCH(E30,Paygrade,0),2)</f>
        <v>35</v>
      </c>
      <c r="I30" s="212">
        <f t="shared" si="0"/>
        <v>0</v>
      </c>
    </row>
    <row r="31" spans="1:9" s="190" customFormat="1" ht="11.25" x14ac:dyDescent="0.2">
      <c r="A31" s="309" t="s">
        <v>409</v>
      </c>
      <c r="B31" s="207"/>
      <c r="C31" s="310"/>
      <c r="D31" s="208" t="s">
        <v>258</v>
      </c>
      <c r="E31" s="209" t="s">
        <v>46</v>
      </c>
      <c r="F31" s="210"/>
      <c r="G31" s="210">
        <v>0</v>
      </c>
      <c r="H31" s="313">
        <f>INDEX(Personnel[],MATCH(E31,Paygrade,0),2)</f>
        <v>38</v>
      </c>
      <c r="I31" s="212">
        <f t="shared" si="0"/>
        <v>0</v>
      </c>
    </row>
    <row r="32" spans="1:9" s="190" customFormat="1" ht="11.25" x14ac:dyDescent="0.2">
      <c r="A32" s="309" t="s">
        <v>409</v>
      </c>
      <c r="B32" s="207"/>
      <c r="C32" s="310"/>
      <c r="D32" s="208" t="s">
        <v>258</v>
      </c>
      <c r="E32" s="209" t="s">
        <v>47</v>
      </c>
      <c r="F32" s="210"/>
      <c r="G32" s="210">
        <v>0</v>
      </c>
      <c r="H32" s="313">
        <f>INDEX(Personnel[],MATCH(E32,Paygrade,0),2)</f>
        <v>44</v>
      </c>
      <c r="I32" s="212">
        <f t="shared" si="0"/>
        <v>0</v>
      </c>
    </row>
    <row r="33" spans="1:18" s="190" customFormat="1" ht="11.25" x14ac:dyDescent="0.2">
      <c r="A33" s="309" t="s">
        <v>409</v>
      </c>
      <c r="B33" s="207"/>
      <c r="C33" s="310"/>
      <c r="D33" s="208" t="s">
        <v>258</v>
      </c>
      <c r="E33" s="209" t="s">
        <v>48</v>
      </c>
      <c r="F33" s="210"/>
      <c r="G33" s="210">
        <v>0</v>
      </c>
      <c r="H33" s="313">
        <f>INDEX(Personnel[],MATCH(E33,Paygrade,0),2)</f>
        <v>47</v>
      </c>
      <c r="I33" s="212">
        <f t="shared" si="0"/>
        <v>0</v>
      </c>
    </row>
    <row r="34" spans="1:18" s="190" customFormat="1" ht="11.25" x14ac:dyDescent="0.2">
      <c r="A34" s="309" t="s">
        <v>409</v>
      </c>
      <c r="B34" s="207"/>
      <c r="C34" s="310"/>
      <c r="D34" s="208" t="s">
        <v>258</v>
      </c>
      <c r="E34" s="209" t="s">
        <v>49</v>
      </c>
      <c r="F34" s="210"/>
      <c r="G34" s="210">
        <v>0</v>
      </c>
      <c r="H34" s="313">
        <f>INDEX(Personnel[],MATCH(E34,Paygrade,0),2)</f>
        <v>53</v>
      </c>
      <c r="I34" s="212">
        <f t="shared" si="0"/>
        <v>0</v>
      </c>
    </row>
    <row r="35" spans="1:18" s="190" customFormat="1" ht="11.25" x14ac:dyDescent="0.2">
      <c r="A35" s="309" t="s">
        <v>409</v>
      </c>
      <c r="B35" s="207"/>
      <c r="C35" s="310"/>
      <c r="D35" s="208" t="s">
        <v>258</v>
      </c>
      <c r="E35" s="209" t="s">
        <v>50</v>
      </c>
      <c r="F35" s="210"/>
      <c r="G35" s="210">
        <v>0</v>
      </c>
      <c r="H35" s="313">
        <f>INDEX(Personnel[],MATCH(E35,Paygrade,0),2)</f>
        <v>61</v>
      </c>
      <c r="I35" s="212">
        <f t="shared" si="0"/>
        <v>0</v>
      </c>
    </row>
    <row r="36" spans="1:18" s="190" customFormat="1" ht="11.25" x14ac:dyDescent="0.2">
      <c r="A36" s="309" t="s">
        <v>409</v>
      </c>
      <c r="B36" s="207"/>
      <c r="C36" s="310"/>
      <c r="D36" s="208" t="s">
        <v>258</v>
      </c>
      <c r="E36" s="209" t="s">
        <v>51</v>
      </c>
      <c r="F36" s="210"/>
      <c r="G36" s="210">
        <v>0</v>
      </c>
      <c r="H36" s="313">
        <f>INDEX(Personnel[],MATCH(E36,Paygrade,0),2)</f>
        <v>62</v>
      </c>
      <c r="I36" s="212">
        <f t="shared" si="0"/>
        <v>0</v>
      </c>
    </row>
    <row r="37" spans="1:18" s="190" customFormat="1" ht="12" thickBot="1" x14ac:dyDescent="0.25">
      <c r="A37" s="213"/>
      <c r="B37" s="214"/>
      <c r="C37" s="214"/>
      <c r="D37" s="215"/>
      <c r="E37" s="216"/>
      <c r="F37" s="216"/>
      <c r="G37" s="217"/>
      <c r="H37" s="218"/>
      <c r="I37" s="219"/>
    </row>
    <row r="38" spans="1:18" s="190" customFormat="1" ht="12" thickBot="1" x14ac:dyDescent="0.25">
      <c r="A38" s="220"/>
      <c r="B38" s="220"/>
      <c r="C38" s="221" t="s">
        <v>194</v>
      </c>
      <c r="D38" s="222"/>
      <c r="E38" s="222"/>
      <c r="F38" s="222"/>
      <c r="G38" s="223"/>
      <c r="H38" s="224"/>
      <c r="I38" s="225">
        <f>SUM(I7:I36)</f>
        <v>0</v>
      </c>
    </row>
    <row r="39" spans="1:18" s="190" customFormat="1" ht="12" thickBot="1" x14ac:dyDescent="0.25">
      <c r="A39" s="220"/>
      <c r="B39" s="220"/>
      <c r="C39" s="226"/>
      <c r="D39" s="226"/>
      <c r="E39" s="226"/>
      <c r="F39" s="226"/>
      <c r="G39" s="227"/>
      <c r="I39" s="227"/>
    </row>
    <row r="40" spans="1:18" s="190" customFormat="1" ht="11.25" x14ac:dyDescent="0.2">
      <c r="A40" s="185" t="s">
        <v>211</v>
      </c>
      <c r="B40" s="187" t="s">
        <v>303</v>
      </c>
      <c r="C40" s="187" t="s">
        <v>241</v>
      </c>
      <c r="D40" s="187" t="s">
        <v>239</v>
      </c>
      <c r="E40" s="187" t="s">
        <v>240</v>
      </c>
      <c r="F40" s="187" t="s">
        <v>320</v>
      </c>
      <c r="G40" s="193" t="s">
        <v>141</v>
      </c>
    </row>
    <row r="41" spans="1:18" s="190" customFormat="1" x14ac:dyDescent="0.2">
      <c r="A41" s="228" t="s">
        <v>244</v>
      </c>
      <c r="B41" s="229"/>
      <c r="C41" s="230">
        <v>0</v>
      </c>
      <c r="D41" s="336">
        <f>INDEX(Vehicle[],MATCH(A41,Vehicle_Type,0),3)</f>
        <v>9.84</v>
      </c>
      <c r="E41" s="230">
        <v>0</v>
      </c>
      <c r="F41" s="337">
        <f>INDEX(Vehicle[],MATCH(A41,Vehicle_Type,0),2)</f>
        <v>0.16</v>
      </c>
      <c r="G41" s="231">
        <f>C41*D41+E41*F41</f>
        <v>0</v>
      </c>
      <c r="M41"/>
      <c r="N41"/>
      <c r="O41"/>
      <c r="P41"/>
      <c r="Q41"/>
      <c r="R41"/>
    </row>
    <row r="42" spans="1:18" s="190" customFormat="1" x14ac:dyDescent="0.2">
      <c r="A42" s="228" t="s">
        <v>242</v>
      </c>
      <c r="B42" s="229"/>
      <c r="C42" s="230">
        <v>0</v>
      </c>
      <c r="D42" s="336">
        <f>INDEX(Vehicle[],MATCH(A42,Vehicle_Type,0),3)</f>
        <v>9.16</v>
      </c>
      <c r="E42" s="230">
        <v>0</v>
      </c>
      <c r="F42" s="337">
        <f>INDEX(Vehicle[],MATCH(A42,Vehicle_Type,0),2)</f>
        <v>0.13</v>
      </c>
      <c r="G42" s="231">
        <f t="shared" ref="G42:G43" si="1">C42*D42+E42*F42</f>
        <v>0</v>
      </c>
      <c r="M42"/>
      <c r="N42"/>
      <c r="O42"/>
      <c r="P42"/>
      <c r="Q42"/>
      <c r="R42"/>
    </row>
    <row r="43" spans="1:18" s="190" customFormat="1" x14ac:dyDescent="0.2">
      <c r="A43" s="228" t="s">
        <v>243</v>
      </c>
      <c r="B43" s="229"/>
      <c r="C43" s="230">
        <v>0</v>
      </c>
      <c r="D43" s="336">
        <f>INDEX(Vehicle[],MATCH(A43,Vehicle_Type,0),3)</f>
        <v>7.35</v>
      </c>
      <c r="E43" s="230">
        <v>0</v>
      </c>
      <c r="F43" s="337">
        <f>INDEX(Vehicle[],MATCH(A43,Vehicle_Type,0),2)</f>
        <v>0.12</v>
      </c>
      <c r="G43" s="231">
        <f t="shared" si="1"/>
        <v>0</v>
      </c>
      <c r="M43"/>
      <c r="N43"/>
      <c r="O43"/>
      <c r="P43"/>
      <c r="Q43"/>
      <c r="R43"/>
    </row>
    <row r="44" spans="1:18" s="190" customFormat="1" ht="13.5" thickBot="1" x14ac:dyDescent="0.25">
      <c r="C44" s="194"/>
      <c r="G44" s="232"/>
      <c r="M44"/>
      <c r="N44"/>
      <c r="O44"/>
      <c r="P44"/>
      <c r="Q44"/>
      <c r="R44"/>
    </row>
    <row r="45" spans="1:18" s="190" customFormat="1" ht="13.5" thickBot="1" x14ac:dyDescent="0.25">
      <c r="C45" s="221" t="s">
        <v>212</v>
      </c>
      <c r="D45" s="222"/>
      <c r="E45" s="222"/>
      <c r="F45" s="233"/>
      <c r="G45" s="234">
        <f>SUM(G41:G43)</f>
        <v>0</v>
      </c>
      <c r="H45" s="235"/>
      <c r="K45" s="191"/>
      <c r="L45" s="191"/>
      <c r="M45"/>
      <c r="N45"/>
      <c r="O45"/>
      <c r="P45"/>
      <c r="Q45"/>
      <c r="R45"/>
    </row>
    <row r="46" spans="1:18" s="190" customFormat="1" ht="13.5" thickBot="1" x14ac:dyDescent="0.25">
      <c r="C46" s="236"/>
      <c r="D46" s="236"/>
      <c r="E46" s="236"/>
      <c r="F46" s="236"/>
      <c r="G46" s="237"/>
      <c r="H46" s="238"/>
      <c r="L46" s="191"/>
      <c r="M46"/>
      <c r="N46"/>
      <c r="O46"/>
      <c r="P46"/>
      <c r="Q46"/>
      <c r="R46"/>
    </row>
    <row r="47" spans="1:18" s="190" customFormat="1" x14ac:dyDescent="0.2">
      <c r="A47" s="185" t="s">
        <v>200</v>
      </c>
      <c r="B47" s="187"/>
      <c r="C47" s="92" t="s">
        <v>201</v>
      </c>
      <c r="D47" s="187" t="s">
        <v>238</v>
      </c>
      <c r="E47" s="187" t="s">
        <v>233</v>
      </c>
      <c r="F47" s="187" t="s">
        <v>234</v>
      </c>
      <c r="G47" s="188" t="s">
        <v>141</v>
      </c>
      <c r="H47" s="189" t="s">
        <v>305</v>
      </c>
      <c r="I47" s="192"/>
      <c r="L47" s="191"/>
      <c r="M47"/>
      <c r="N47"/>
      <c r="O47"/>
      <c r="P47"/>
      <c r="Q47"/>
      <c r="R47"/>
    </row>
    <row r="48" spans="1:18" s="190" customFormat="1" x14ac:dyDescent="0.2">
      <c r="A48" s="239" t="s">
        <v>364</v>
      </c>
      <c r="B48" s="240"/>
      <c r="C48" s="89"/>
      <c r="D48" s="241" t="s">
        <v>8</v>
      </c>
      <c r="E48" s="210">
        <v>0</v>
      </c>
      <c r="F48" s="211">
        <f>INDEX(ADMIN!$A$7:$C$13,MATCH(A48,Air_Type,0),2)</f>
        <v>21111</v>
      </c>
      <c r="G48" s="242">
        <f>E48*F48</f>
        <v>0</v>
      </c>
      <c r="H48" s="243"/>
      <c r="I48" s="244"/>
      <c r="L48" s="191"/>
      <c r="M48"/>
      <c r="N48"/>
      <c r="O48"/>
      <c r="P48"/>
      <c r="Q48"/>
      <c r="R48"/>
    </row>
    <row r="49" spans="1:18" s="190" customFormat="1" x14ac:dyDescent="0.2">
      <c r="A49" s="239" t="s">
        <v>386</v>
      </c>
      <c r="B49" s="245"/>
      <c r="C49" s="89"/>
      <c r="D49" s="246" t="s">
        <v>8</v>
      </c>
      <c r="E49" s="210">
        <v>0</v>
      </c>
      <c r="F49" s="211">
        <f>INDEX(ADMIN!$A$7:$C$13,MATCH(A49,Air_Type,0),2)</f>
        <v>20921</v>
      </c>
      <c r="G49" s="247">
        <f>E49*F49</f>
        <v>0</v>
      </c>
      <c r="H49" s="243"/>
      <c r="I49" s="244"/>
      <c r="L49" s="191"/>
      <c r="M49"/>
      <c r="N49"/>
      <c r="O49"/>
      <c r="P49"/>
      <c r="Q49"/>
      <c r="R49"/>
    </row>
    <row r="50" spans="1:18" s="190" customFormat="1" ht="13.5" thickBot="1" x14ac:dyDescent="0.25">
      <c r="B50" s="245"/>
      <c r="C50" s="194"/>
      <c r="D50" s="248"/>
      <c r="G50" s="232"/>
      <c r="L50" s="191"/>
      <c r="M50"/>
      <c r="N50"/>
      <c r="O50"/>
      <c r="P50"/>
      <c r="Q50"/>
      <c r="R50"/>
    </row>
    <row r="51" spans="1:18" s="190" customFormat="1" ht="13.5" thickBot="1" x14ac:dyDescent="0.25">
      <c r="C51" s="221" t="s">
        <v>202</v>
      </c>
      <c r="D51" s="222"/>
      <c r="E51" s="222"/>
      <c r="F51" s="222"/>
      <c r="G51" s="234">
        <f>SUM(G48:G49)</f>
        <v>0</v>
      </c>
      <c r="H51" s="249"/>
      <c r="L51" s="191"/>
      <c r="M51"/>
      <c r="N51"/>
      <c r="O51"/>
      <c r="P51"/>
      <c r="Q51"/>
      <c r="R51"/>
    </row>
    <row r="52" spans="1:18" s="190" customFormat="1" ht="13.5" thickBot="1" x14ac:dyDescent="0.25">
      <c r="L52" s="191"/>
      <c r="M52"/>
      <c r="N52"/>
      <c r="O52"/>
      <c r="P52"/>
      <c r="Q52"/>
      <c r="R52"/>
    </row>
    <row r="53" spans="1:18" s="190" customFormat="1" x14ac:dyDescent="0.2">
      <c r="A53" s="185" t="s">
        <v>195</v>
      </c>
      <c r="B53" s="186"/>
      <c r="C53" s="88" t="s">
        <v>196</v>
      </c>
      <c r="D53" s="187" t="s">
        <v>238</v>
      </c>
      <c r="E53" s="187" t="s">
        <v>233</v>
      </c>
      <c r="F53" s="187" t="s">
        <v>234</v>
      </c>
      <c r="G53" s="188" t="s">
        <v>141</v>
      </c>
      <c r="H53" s="189" t="s">
        <v>305</v>
      </c>
      <c r="L53" s="191"/>
      <c r="M53" s="191"/>
      <c r="N53" s="191"/>
      <c r="O53" s="191"/>
      <c r="P53" s="191"/>
    </row>
    <row r="54" spans="1:18" s="190" customFormat="1" x14ac:dyDescent="0.2">
      <c r="A54" s="239" t="s">
        <v>362</v>
      </c>
      <c r="B54" s="240"/>
      <c r="C54" s="90"/>
      <c r="D54" s="241" t="str">
        <f>INDEX(Boats[],MATCH(A54,Boat_Type,0),3)</f>
        <v>HOURLY</v>
      </c>
      <c r="E54" s="210">
        <v>0</v>
      </c>
      <c r="F54" s="250">
        <f>INDEX(Boats[],MATCH(A54,Boat_Type,0),2)</f>
        <v>1511</v>
      </c>
      <c r="G54" s="242">
        <f>E54*F54</f>
        <v>0</v>
      </c>
      <c r="H54" s="243"/>
      <c r="L54" s="191"/>
      <c r="M54" s="191"/>
      <c r="N54" s="191"/>
      <c r="O54" s="191"/>
      <c r="P54" s="191"/>
    </row>
    <row r="55" spans="1:18" s="190" customFormat="1" x14ac:dyDescent="0.2">
      <c r="A55" s="239" t="s">
        <v>360</v>
      </c>
      <c r="B55" s="245"/>
      <c r="C55" s="91"/>
      <c r="D55" s="241" t="str">
        <f>INDEX(Boats[],MATCH(A55,Boat_Type,0),3)</f>
        <v>HOURLY</v>
      </c>
      <c r="E55" s="251">
        <v>0</v>
      </c>
      <c r="F55" s="250">
        <f>INDEX(Boats[],MATCH(A55,Boat_Type,0),2)</f>
        <v>3429</v>
      </c>
      <c r="G55" s="242">
        <f>E55*F55</f>
        <v>0</v>
      </c>
      <c r="H55" s="252"/>
      <c r="L55" s="191"/>
      <c r="M55" s="191"/>
      <c r="N55" s="191"/>
      <c r="O55" s="191"/>
      <c r="P55" s="191"/>
    </row>
    <row r="56" spans="1:18" s="190" customFormat="1" ht="13.5" thickBot="1" x14ac:dyDescent="0.25">
      <c r="A56" s="245"/>
      <c r="B56" s="245"/>
      <c r="C56" s="253"/>
      <c r="D56" s="248"/>
      <c r="E56" s="248"/>
      <c r="G56" s="254"/>
      <c r="H56" s="255"/>
      <c r="L56" s="191"/>
      <c r="M56" s="191"/>
      <c r="N56" s="191"/>
      <c r="O56" s="191"/>
      <c r="P56" s="191"/>
    </row>
    <row r="57" spans="1:18" s="190" customFormat="1" ht="12" thickBot="1" x14ac:dyDescent="0.25">
      <c r="C57" s="221" t="s">
        <v>197</v>
      </c>
      <c r="D57" s="222"/>
      <c r="E57" s="222"/>
      <c r="F57" s="222"/>
      <c r="G57" s="234">
        <f>SUM(G54:G55)</f>
        <v>0</v>
      </c>
    </row>
    <row r="58" spans="1:18" s="190" customFormat="1" ht="12" thickBot="1" x14ac:dyDescent="0.25">
      <c r="G58" s="256"/>
    </row>
    <row r="59" spans="1:18" s="190" customFormat="1" ht="11.25" x14ac:dyDescent="0.2">
      <c r="A59" s="185" t="s">
        <v>198</v>
      </c>
      <c r="B59" s="187"/>
      <c r="C59" s="92" t="s">
        <v>304</v>
      </c>
      <c r="D59" s="187" t="s">
        <v>238</v>
      </c>
      <c r="E59" s="187" t="s">
        <v>233</v>
      </c>
      <c r="F59" s="187" t="s">
        <v>234</v>
      </c>
      <c r="G59" s="188" t="s">
        <v>141</v>
      </c>
      <c r="H59" s="189" t="s">
        <v>305</v>
      </c>
    </row>
    <row r="60" spans="1:18" s="190" customFormat="1" ht="11.25" x14ac:dyDescent="0.2">
      <c r="A60" s="239" t="s">
        <v>336</v>
      </c>
      <c r="B60" s="240"/>
      <c r="C60" s="90"/>
      <c r="D60" s="241" t="str">
        <f>INDEX(Cutters[],MATCH(A60,Cutter_Type,0),3)</f>
        <v>HOURLY</v>
      </c>
      <c r="E60" s="210">
        <v>0</v>
      </c>
      <c r="F60" s="250">
        <f>INDEX(Cutters[],MATCH(A60,Cutter_Type,0),2)</f>
        <v>32876</v>
      </c>
      <c r="G60" s="242">
        <f>E60*F60</f>
        <v>0</v>
      </c>
      <c r="H60" s="243"/>
    </row>
    <row r="61" spans="1:18" s="190" customFormat="1" ht="11.25" x14ac:dyDescent="0.2">
      <c r="A61" s="239" t="s">
        <v>347</v>
      </c>
      <c r="B61" s="240"/>
      <c r="C61" s="91"/>
      <c r="D61" s="241" t="str">
        <f>INDEX(Cutters[],MATCH(A61,Cutter_Type,0),3)</f>
        <v>HOURLY</v>
      </c>
      <c r="E61" s="210">
        <v>0</v>
      </c>
      <c r="F61" s="250">
        <f>INDEX(Cutters[],MATCH(A61,Cutter_Type,0),2)</f>
        <v>7787</v>
      </c>
      <c r="G61" s="242">
        <f>E61*F61</f>
        <v>0</v>
      </c>
      <c r="H61" s="252"/>
    </row>
    <row r="62" spans="1:18" s="190" customFormat="1" ht="12" thickBot="1" x14ac:dyDescent="0.25">
      <c r="A62" s="245"/>
      <c r="C62" s="253"/>
      <c r="G62" s="254"/>
      <c r="H62" s="245"/>
    </row>
    <row r="63" spans="1:18" s="190" customFormat="1" ht="12" thickBot="1" x14ac:dyDescent="0.25">
      <c r="C63" s="221" t="s">
        <v>199</v>
      </c>
      <c r="D63" s="222"/>
      <c r="E63" s="222"/>
      <c r="F63" s="222"/>
      <c r="G63" s="234">
        <f>SUM(G60:G61)</f>
        <v>0</v>
      </c>
    </row>
    <row r="64" spans="1:18" s="190" customFormat="1" ht="12" thickBot="1" x14ac:dyDescent="0.25">
      <c r="F64" s="320"/>
    </row>
    <row r="65" spans="1:9" s="190" customFormat="1" ht="11.25" x14ac:dyDescent="0.2">
      <c r="A65" s="185" t="s">
        <v>203</v>
      </c>
      <c r="B65" s="186"/>
      <c r="C65" s="186"/>
      <c r="D65" s="187" t="s">
        <v>238</v>
      </c>
      <c r="E65" s="187" t="s">
        <v>233</v>
      </c>
      <c r="F65" s="319" t="s">
        <v>234</v>
      </c>
      <c r="G65" s="193" t="s">
        <v>141</v>
      </c>
      <c r="H65" s="194"/>
      <c r="I65" s="192"/>
    </row>
    <row r="66" spans="1:9" s="190" customFormat="1" ht="11.25" x14ac:dyDescent="0.2">
      <c r="A66" s="239" t="s">
        <v>115</v>
      </c>
      <c r="B66" s="240"/>
      <c r="C66" s="240"/>
      <c r="D66" s="241" t="str">
        <f>INDEX(Equipment[],MATCH(A66,Equip_List,0),3)</f>
        <v>HOURLY</v>
      </c>
      <c r="E66" s="210">
        <v>0</v>
      </c>
      <c r="F66" s="250">
        <f>INDEX(Equipment[],MATCH(A66,Equip_List,0),2)</f>
        <v>15</v>
      </c>
      <c r="G66" s="231">
        <f>E66*F66</f>
        <v>0</v>
      </c>
      <c r="H66" s="217"/>
      <c r="I66" s="244"/>
    </row>
    <row r="67" spans="1:9" s="190" customFormat="1" ht="11.25" x14ac:dyDescent="0.2">
      <c r="A67" s="239" t="s">
        <v>105</v>
      </c>
      <c r="B67" s="240"/>
      <c r="C67" s="240"/>
      <c r="D67" s="241" t="str">
        <f>INDEX(Equipment[],MATCH(A67,Equip_List,0),3)</f>
        <v>HOURLY</v>
      </c>
      <c r="E67" s="210">
        <v>0</v>
      </c>
      <c r="F67" s="250">
        <f>INDEX(Equipment[],MATCH(A67,Equip_List,0),2)</f>
        <v>13</v>
      </c>
      <c r="G67" s="231">
        <f>E67*F67</f>
        <v>0</v>
      </c>
      <c r="H67" s="217"/>
      <c r="I67" s="244"/>
    </row>
    <row r="68" spans="1:9" s="190" customFormat="1" ht="11.25" x14ac:dyDescent="0.2">
      <c r="A68" s="239" t="s">
        <v>80</v>
      </c>
      <c r="B68" s="240"/>
      <c r="C68" s="245"/>
      <c r="D68" s="241" t="str">
        <f>INDEX(Equipment[],MATCH(A68,Equip_List,0),3)</f>
        <v>HOURLY</v>
      </c>
      <c r="E68" s="210">
        <v>0</v>
      </c>
      <c r="F68" s="250">
        <f>INDEX(Equipment[],MATCH(A68,Equip_List,0),2)</f>
        <v>296</v>
      </c>
      <c r="G68" s="231">
        <f>E68*F68</f>
        <v>0</v>
      </c>
      <c r="H68" s="217"/>
      <c r="I68" s="244"/>
    </row>
    <row r="69" spans="1:9" s="190" customFormat="1" ht="12" thickBot="1" x14ac:dyDescent="0.25">
      <c r="A69" s="245"/>
      <c r="C69" s="253"/>
      <c r="G69" s="254"/>
    </row>
    <row r="70" spans="1:9" s="190" customFormat="1" ht="12" thickBot="1" x14ac:dyDescent="0.25">
      <c r="C70" s="221" t="s">
        <v>204</v>
      </c>
      <c r="D70" s="222"/>
      <c r="E70" s="222"/>
      <c r="F70" s="222"/>
      <c r="G70" s="234">
        <f>SUM(G66:G68)</f>
        <v>0</v>
      </c>
      <c r="H70" s="249"/>
    </row>
    <row r="71" spans="1:9" s="190" customFormat="1" ht="12" thickBot="1" x14ac:dyDescent="0.25">
      <c r="C71" s="226"/>
      <c r="D71" s="226"/>
      <c r="E71" s="226"/>
      <c r="F71" s="249"/>
      <c r="G71" s="249"/>
    </row>
    <row r="72" spans="1:9" s="190" customFormat="1" ht="11.25" x14ac:dyDescent="0.2">
      <c r="A72" s="185" t="s">
        <v>205</v>
      </c>
      <c r="B72" s="186"/>
      <c r="C72" s="257" t="s">
        <v>206</v>
      </c>
      <c r="D72" s="258"/>
      <c r="E72" s="186"/>
      <c r="F72" s="187" t="s">
        <v>207</v>
      </c>
      <c r="G72" s="193" t="s">
        <v>208</v>
      </c>
    </row>
    <row r="73" spans="1:9" s="190" customFormat="1" ht="11.25" x14ac:dyDescent="0.2">
      <c r="A73" s="239" t="s">
        <v>209</v>
      </c>
      <c r="B73" s="259"/>
      <c r="C73" s="260"/>
      <c r="D73" s="261"/>
      <c r="E73" s="262"/>
      <c r="F73" s="430"/>
      <c r="G73" s="263"/>
    </row>
    <row r="74" spans="1:9" s="190" customFormat="1" ht="12" thickBot="1" x14ac:dyDescent="0.25">
      <c r="C74" s="248"/>
      <c r="G74" s="256"/>
    </row>
    <row r="75" spans="1:9" s="190" customFormat="1" ht="12" thickBot="1" x14ac:dyDescent="0.25">
      <c r="C75" s="221" t="s">
        <v>210</v>
      </c>
      <c r="D75" s="222"/>
      <c r="E75" s="222"/>
      <c r="F75" s="222"/>
      <c r="G75" s="234">
        <f>SUM(G73:G73)</f>
        <v>0</v>
      </c>
    </row>
    <row r="76" spans="1:9" s="190" customFormat="1" ht="12" thickBot="1" x14ac:dyDescent="0.25"/>
    <row r="77" spans="1:9" s="190" customFormat="1" ht="11.25" x14ac:dyDescent="0.2">
      <c r="A77" s="185" t="s">
        <v>213</v>
      </c>
      <c r="B77" s="186"/>
      <c r="C77" s="257" t="s">
        <v>214</v>
      </c>
      <c r="D77" s="258"/>
      <c r="E77" s="186"/>
      <c r="F77" s="186"/>
      <c r="G77" s="264" t="s">
        <v>215</v>
      </c>
    </row>
    <row r="78" spans="1:9" s="190" customFormat="1" ht="11.25" x14ac:dyDescent="0.2">
      <c r="A78" s="239"/>
      <c r="B78" s="240"/>
      <c r="C78" s="428"/>
      <c r="D78" s="429"/>
      <c r="E78" s="326"/>
      <c r="F78" s="259"/>
      <c r="G78" s="263"/>
    </row>
    <row r="79" spans="1:9" s="190" customFormat="1" ht="11.25" x14ac:dyDescent="0.2">
      <c r="A79" s="239"/>
      <c r="B79" s="240"/>
      <c r="C79" s="265"/>
      <c r="D79" s="261"/>
      <c r="E79" s="326"/>
      <c r="F79" s="259"/>
      <c r="G79" s="263"/>
    </row>
    <row r="80" spans="1:9" s="190" customFormat="1" ht="11.25" x14ac:dyDescent="0.2">
      <c r="A80" s="239"/>
      <c r="B80" s="240"/>
      <c r="C80" s="265"/>
      <c r="D80" s="261"/>
      <c r="E80" s="326"/>
      <c r="F80" s="259"/>
      <c r="G80" s="263"/>
    </row>
    <row r="81" spans="1:7" s="190" customFormat="1" ht="12" thickBot="1" x14ac:dyDescent="0.25">
      <c r="G81" s="256"/>
    </row>
    <row r="82" spans="1:7" s="190" customFormat="1" ht="12" thickBot="1" x14ac:dyDescent="0.25">
      <c r="C82" s="221" t="s">
        <v>216</v>
      </c>
      <c r="D82" s="222"/>
      <c r="E82" s="222"/>
      <c r="F82" s="222"/>
      <c r="G82" s="266">
        <f>SUM(G78:G80)</f>
        <v>0</v>
      </c>
    </row>
    <row r="83" spans="1:7" s="190" customFormat="1" ht="12" thickBot="1" x14ac:dyDescent="0.25">
      <c r="G83" s="244"/>
    </row>
    <row r="84" spans="1:7" s="190" customFormat="1" ht="11.25" x14ac:dyDescent="0.2">
      <c r="A84" s="185" t="s">
        <v>323</v>
      </c>
      <c r="B84" s="186"/>
      <c r="C84" s="257" t="s">
        <v>217</v>
      </c>
      <c r="D84" s="258"/>
      <c r="E84" s="257" t="s">
        <v>218</v>
      </c>
      <c r="F84" s="258"/>
      <c r="G84" s="193" t="s">
        <v>215</v>
      </c>
    </row>
    <row r="85" spans="1:7" s="190" customFormat="1" ht="11.25" x14ac:dyDescent="0.2">
      <c r="A85" s="239"/>
      <c r="B85" s="259"/>
      <c r="C85" s="426"/>
      <c r="D85" s="427"/>
      <c r="E85" s="267"/>
      <c r="F85" s="268"/>
      <c r="G85" s="263"/>
    </row>
    <row r="86" spans="1:7" s="190" customFormat="1" ht="11.25" x14ac:dyDescent="0.2">
      <c r="A86" s="239"/>
      <c r="B86" s="259"/>
      <c r="C86" s="265"/>
      <c r="D86" s="261"/>
      <c r="E86" s="267"/>
      <c r="F86" s="268"/>
      <c r="G86" s="263"/>
    </row>
    <row r="87" spans="1:7" s="190" customFormat="1" ht="11.25" x14ac:dyDescent="0.2">
      <c r="A87" s="239"/>
      <c r="B87" s="259"/>
      <c r="C87" s="265"/>
      <c r="D87" s="261"/>
      <c r="E87" s="267"/>
      <c r="F87" s="268"/>
      <c r="G87" s="263"/>
    </row>
    <row r="88" spans="1:7" s="190" customFormat="1" ht="12" thickBot="1" x14ac:dyDescent="0.25">
      <c r="G88" s="256"/>
    </row>
    <row r="89" spans="1:7" s="190" customFormat="1" ht="12" thickBot="1" x14ac:dyDescent="0.25">
      <c r="C89" s="221" t="s">
        <v>219</v>
      </c>
      <c r="D89" s="222"/>
      <c r="E89" s="222"/>
      <c r="F89" s="222"/>
      <c r="G89" s="234">
        <f>SUM(G85:G87)</f>
        <v>0</v>
      </c>
    </row>
    <row r="90" spans="1:7" s="190" customFormat="1" ht="12" thickBot="1" x14ac:dyDescent="0.25">
      <c r="B90" s="305"/>
      <c r="C90" s="226"/>
      <c r="D90" s="226"/>
      <c r="E90" s="322"/>
      <c r="F90" s="226"/>
      <c r="G90" s="249"/>
    </row>
    <row r="91" spans="1:7" s="190" customFormat="1" ht="11.25" x14ac:dyDescent="0.2">
      <c r="A91" s="424" t="s">
        <v>321</v>
      </c>
      <c r="B91" s="186"/>
      <c r="C91" s="257" t="s">
        <v>214</v>
      </c>
      <c r="D91" s="258"/>
      <c r="E91" s="321"/>
      <c r="F91" s="186"/>
      <c r="G91" s="264" t="s">
        <v>215</v>
      </c>
    </row>
    <row r="92" spans="1:7" s="190" customFormat="1" ht="11.25" x14ac:dyDescent="0.2">
      <c r="A92" s="308"/>
      <c r="B92" s="304"/>
      <c r="C92" s="428"/>
      <c r="D92" s="429"/>
      <c r="E92" s="323"/>
      <c r="F92" s="259"/>
      <c r="G92" s="263"/>
    </row>
    <row r="93" spans="1:7" s="190" customFormat="1" ht="11.25" x14ac:dyDescent="0.2">
      <c r="A93" s="307"/>
      <c r="B93" s="240"/>
      <c r="C93" s="428"/>
      <c r="D93" s="429"/>
      <c r="E93" s="323"/>
      <c r="F93" s="259"/>
      <c r="G93" s="263"/>
    </row>
    <row r="94" spans="1:7" s="190" customFormat="1" ht="11.25" x14ac:dyDescent="0.2">
      <c r="A94" s="306"/>
      <c r="B94" s="240"/>
      <c r="C94" s="428"/>
      <c r="D94" s="429"/>
      <c r="E94" s="323"/>
      <c r="F94" s="259"/>
      <c r="G94" s="263"/>
    </row>
    <row r="95" spans="1:7" s="190" customFormat="1" ht="12" thickBot="1" x14ac:dyDescent="0.25">
      <c r="A95" s="194"/>
      <c r="G95" s="256"/>
    </row>
    <row r="96" spans="1:7" s="190" customFormat="1" ht="12" thickBot="1" x14ac:dyDescent="0.25">
      <c r="A96" s="194"/>
      <c r="C96" s="221" t="s">
        <v>220</v>
      </c>
      <c r="D96" s="222"/>
      <c r="E96" s="222"/>
      <c r="F96" s="222"/>
      <c r="G96" s="266">
        <f>SUM(G92:G94)</f>
        <v>0</v>
      </c>
    </row>
    <row r="97" spans="1:17" s="190" customFormat="1" ht="12" thickBot="1" x14ac:dyDescent="0.25">
      <c r="A97" s="194"/>
      <c r="C97" s="226"/>
      <c r="D97" s="226"/>
      <c r="E97" s="226"/>
      <c r="F97" s="226"/>
      <c r="G97" s="270"/>
    </row>
    <row r="98" spans="1:17" s="190" customFormat="1" ht="11.25" x14ac:dyDescent="0.2">
      <c r="A98" s="425" t="s">
        <v>322</v>
      </c>
      <c r="B98" s="186"/>
      <c r="C98" s="257" t="s">
        <v>214</v>
      </c>
      <c r="D98" s="258"/>
      <c r="E98" s="269"/>
      <c r="F98" s="269"/>
      <c r="G98" s="264" t="s">
        <v>215</v>
      </c>
    </row>
    <row r="99" spans="1:17" s="190" customFormat="1" ht="11.25" x14ac:dyDescent="0.2">
      <c r="A99" s="239"/>
      <c r="B99" s="240"/>
      <c r="C99" s="428"/>
      <c r="D99" s="429"/>
      <c r="E99" s="326"/>
      <c r="F99" s="259"/>
      <c r="G99" s="263"/>
    </row>
    <row r="100" spans="1:17" s="190" customFormat="1" ht="11.25" x14ac:dyDescent="0.2">
      <c r="A100" s="239"/>
      <c r="B100" s="240"/>
      <c r="C100" s="428"/>
      <c r="D100" s="429"/>
      <c r="E100" s="326"/>
      <c r="F100" s="259"/>
      <c r="G100" s="263"/>
    </row>
    <row r="101" spans="1:17" s="190" customFormat="1" ht="11.25" x14ac:dyDescent="0.2">
      <c r="A101" s="239"/>
      <c r="B101" s="245"/>
      <c r="C101" s="428"/>
      <c r="D101" s="429"/>
      <c r="E101" s="326"/>
      <c r="F101" s="327"/>
      <c r="G101" s="271"/>
    </row>
    <row r="102" spans="1:17" s="190" customFormat="1" ht="12" thickBot="1" x14ac:dyDescent="0.25">
      <c r="B102" s="245"/>
      <c r="F102" s="248"/>
      <c r="G102" s="272"/>
    </row>
    <row r="103" spans="1:17" s="190" customFormat="1" ht="12" thickBot="1" x14ac:dyDescent="0.25">
      <c r="C103" s="221" t="s">
        <v>221</v>
      </c>
      <c r="D103" s="222"/>
      <c r="E103" s="222"/>
      <c r="F103" s="222"/>
      <c r="G103" s="266">
        <f>SUM(G99:G101)</f>
        <v>0</v>
      </c>
    </row>
    <row r="104" spans="1:17" s="190" customFormat="1" ht="12" thickBot="1" x14ac:dyDescent="0.25">
      <c r="G104" s="244"/>
    </row>
    <row r="105" spans="1:17" s="190" customFormat="1" ht="11.25" x14ac:dyDescent="0.2">
      <c r="A105" s="185" t="s">
        <v>222</v>
      </c>
      <c r="B105" s="273"/>
      <c r="C105" s="257" t="s">
        <v>214</v>
      </c>
      <c r="D105" s="258"/>
      <c r="E105" s="269"/>
      <c r="F105" s="269"/>
      <c r="G105" s="264" t="s">
        <v>215</v>
      </c>
    </row>
    <row r="106" spans="1:17" s="190" customFormat="1" ht="11.25" x14ac:dyDescent="0.2">
      <c r="A106" s="239"/>
      <c r="B106" s="240"/>
      <c r="C106" s="428"/>
      <c r="D106" s="429"/>
      <c r="E106" s="326"/>
      <c r="F106" s="259"/>
      <c r="G106" s="263"/>
    </row>
    <row r="107" spans="1:17" s="190" customFormat="1" ht="11.25" x14ac:dyDescent="0.2">
      <c r="A107" s="239"/>
      <c r="B107" s="240"/>
      <c r="C107" s="428"/>
      <c r="D107" s="429"/>
      <c r="E107" s="326"/>
      <c r="F107" s="259"/>
      <c r="G107" s="263"/>
    </row>
    <row r="108" spans="1:17" s="190" customFormat="1" ht="11.25" x14ac:dyDescent="0.2">
      <c r="A108" s="239"/>
      <c r="B108" s="240"/>
      <c r="C108" s="428"/>
      <c r="D108" s="429"/>
      <c r="E108" s="326"/>
      <c r="F108" s="259"/>
      <c r="G108" s="271"/>
    </row>
    <row r="109" spans="1:17" s="190" customFormat="1" ht="12" thickBot="1" x14ac:dyDescent="0.25">
      <c r="C109" s="226"/>
      <c r="D109" s="226"/>
      <c r="E109" s="226"/>
      <c r="F109" s="226"/>
      <c r="G109" s="275"/>
    </row>
    <row r="110" spans="1:17" s="190" customFormat="1" ht="13.5" thickBot="1" x14ac:dyDescent="0.25">
      <c r="C110" s="221" t="s">
        <v>223</v>
      </c>
      <c r="D110" s="222"/>
      <c r="E110" s="222"/>
      <c r="F110" s="222"/>
      <c r="G110" s="266">
        <f>SUM(G106:G108)</f>
        <v>0</v>
      </c>
      <c r="K110" s="198"/>
      <c r="L110" s="198"/>
      <c r="M110" s="198"/>
      <c r="N110" s="198"/>
      <c r="O110" s="198"/>
      <c r="P110" s="198"/>
      <c r="Q110" s="198"/>
    </row>
    <row r="111" spans="1:17" s="198" customFormat="1" ht="13.5" thickBot="1" x14ac:dyDescent="0.25">
      <c r="B111" s="276"/>
      <c r="E111" s="277"/>
      <c r="G111" s="277"/>
      <c r="K111" s="190"/>
      <c r="L111" s="190"/>
      <c r="M111" s="190"/>
      <c r="N111" s="190"/>
      <c r="O111" s="190"/>
      <c r="P111" s="190"/>
      <c r="Q111" s="190"/>
    </row>
    <row r="112" spans="1:17" s="190" customFormat="1" ht="11.25" x14ac:dyDescent="0.2">
      <c r="A112" s="185" t="s">
        <v>224</v>
      </c>
      <c r="B112" s="186"/>
      <c r="C112" s="257" t="s">
        <v>214</v>
      </c>
      <c r="D112" s="258"/>
      <c r="E112" s="269"/>
      <c r="F112" s="269"/>
      <c r="G112" s="264" t="s">
        <v>215</v>
      </c>
    </row>
    <row r="113" spans="1:17" s="190" customFormat="1" ht="11.25" x14ac:dyDescent="0.2">
      <c r="A113" s="239"/>
      <c r="B113" s="240"/>
      <c r="C113" s="428"/>
      <c r="D113" s="429"/>
      <c r="E113" s="326"/>
      <c r="F113" s="259"/>
      <c r="G113" s="263"/>
    </row>
    <row r="114" spans="1:17" s="190" customFormat="1" ht="11.25" x14ac:dyDescent="0.2">
      <c r="A114" s="239"/>
      <c r="B114" s="240"/>
      <c r="C114" s="428"/>
      <c r="D114" s="429"/>
      <c r="E114" s="326"/>
      <c r="F114" s="259"/>
      <c r="G114" s="263"/>
    </row>
    <row r="115" spans="1:17" s="190" customFormat="1" x14ac:dyDescent="0.2">
      <c r="A115" s="239"/>
      <c r="B115" s="240"/>
      <c r="C115" s="428"/>
      <c r="D115" s="429"/>
      <c r="E115" s="326"/>
      <c r="F115" s="259"/>
      <c r="G115" s="263"/>
      <c r="I115"/>
      <c r="J115"/>
      <c r="K115"/>
    </row>
    <row r="116" spans="1:17" s="190" customFormat="1" ht="13.5" thickBot="1" x14ac:dyDescent="0.25">
      <c r="D116" s="248"/>
      <c r="G116" s="256"/>
      <c r="I116"/>
      <c r="J116"/>
      <c r="K116"/>
    </row>
    <row r="117" spans="1:17" s="190" customFormat="1" ht="13.5" thickBot="1" x14ac:dyDescent="0.25">
      <c r="C117" s="221" t="s">
        <v>225</v>
      </c>
      <c r="D117" s="222"/>
      <c r="E117" s="222"/>
      <c r="F117" s="222"/>
      <c r="G117" s="266">
        <f>SUM(G113:G115)</f>
        <v>0</v>
      </c>
      <c r="I117"/>
      <c r="J117"/>
      <c r="K117"/>
    </row>
    <row r="118" spans="1:17" s="190" customFormat="1" ht="13.5" thickBot="1" x14ac:dyDescent="0.25">
      <c r="G118" s="244"/>
      <c r="I118"/>
      <c r="J118"/>
      <c r="K118"/>
    </row>
    <row r="119" spans="1:17" s="190" customFormat="1" x14ac:dyDescent="0.2">
      <c r="A119" s="185" t="s">
        <v>226</v>
      </c>
      <c r="B119" s="186"/>
      <c r="C119" s="257" t="s">
        <v>227</v>
      </c>
      <c r="D119" s="257"/>
      <c r="E119" s="328"/>
      <c r="F119" s="274"/>
      <c r="G119" s="264" t="s">
        <v>215</v>
      </c>
      <c r="I119"/>
      <c r="J119"/>
      <c r="K119"/>
    </row>
    <row r="120" spans="1:17" s="190" customFormat="1" x14ac:dyDescent="0.2">
      <c r="A120" s="239"/>
      <c r="B120" s="240"/>
      <c r="C120" s="428"/>
      <c r="D120" s="429"/>
      <c r="E120" s="325"/>
      <c r="F120" s="324"/>
      <c r="G120" s="263"/>
      <c r="I120"/>
      <c r="J120"/>
      <c r="K120"/>
    </row>
    <row r="121" spans="1:17" s="190" customFormat="1" x14ac:dyDescent="0.2">
      <c r="A121" s="239"/>
      <c r="B121" s="240"/>
      <c r="C121" s="428"/>
      <c r="D121" s="429"/>
      <c r="E121" s="325"/>
      <c r="F121" s="324"/>
      <c r="G121" s="263"/>
      <c r="I121"/>
      <c r="J121"/>
      <c r="K121"/>
    </row>
    <row r="122" spans="1:17" s="190" customFormat="1" ht="11.25" x14ac:dyDescent="0.2">
      <c r="A122" s="239"/>
      <c r="B122" s="240"/>
      <c r="C122" s="428"/>
      <c r="D122" s="429"/>
      <c r="E122" s="325"/>
      <c r="F122" s="324"/>
      <c r="G122" s="271"/>
    </row>
    <row r="123" spans="1:17" s="190" customFormat="1" ht="13.5" thickBot="1" x14ac:dyDescent="0.25">
      <c r="G123" s="272"/>
      <c r="K123" s="198"/>
      <c r="L123" s="198"/>
      <c r="M123" s="198"/>
      <c r="N123" s="198"/>
      <c r="O123" s="198"/>
      <c r="P123" s="198"/>
      <c r="Q123" s="198"/>
    </row>
    <row r="124" spans="1:17" s="198" customFormat="1" ht="13.5" thickBot="1" x14ac:dyDescent="0.25">
      <c r="A124" s="190"/>
      <c r="B124" s="190"/>
      <c r="C124" s="221" t="s">
        <v>228</v>
      </c>
      <c r="D124" s="222"/>
      <c r="E124" s="222"/>
      <c r="F124" s="222"/>
      <c r="G124" s="266">
        <f>SUM(G120:G122)</f>
        <v>0</v>
      </c>
      <c r="H124" s="278" t="s">
        <v>298</v>
      </c>
      <c r="I124" s="279"/>
    </row>
    <row r="125" spans="1:17" s="198" customFormat="1" ht="13.5" thickBot="1" x14ac:dyDescent="0.25">
      <c r="A125" s="276"/>
      <c r="B125" s="276"/>
      <c r="C125" s="277"/>
      <c r="H125" s="285">
        <f ca="1">NOW()</f>
        <v>45048.44266724537</v>
      </c>
      <c r="I125" s="279"/>
    </row>
    <row r="126" spans="1:17" s="198" customFormat="1" ht="13.5" customHeight="1" thickBot="1" x14ac:dyDescent="0.25">
      <c r="A126" s="276"/>
      <c r="B126" s="280" t="s">
        <v>229</v>
      </c>
      <c r="C126" s="281"/>
      <c r="D126" s="282"/>
      <c r="E126" s="283"/>
      <c r="F126" s="283"/>
      <c r="G126" s="284">
        <f>I38+G57+G63+G51+G70+G75+G45+G82+G89+G96+G103+G110+G117+G124</f>
        <v>0</v>
      </c>
      <c r="H126" s="197"/>
      <c r="K126" s="286"/>
      <c r="L126" s="286"/>
      <c r="M126" s="286"/>
      <c r="N126" s="286"/>
      <c r="O126" s="286"/>
      <c r="P126" s="286"/>
      <c r="Q126" s="286"/>
    </row>
    <row r="127" spans="1:17" s="286" customFormat="1" ht="23.25" x14ac:dyDescent="0.2">
      <c r="A127" s="198"/>
      <c r="B127" s="276"/>
      <c r="C127" s="198"/>
      <c r="D127" s="198"/>
      <c r="E127" s="277"/>
      <c r="F127" s="198"/>
      <c r="G127" s="277"/>
      <c r="H127" s="290"/>
      <c r="I127" s="289"/>
      <c r="K127" s="198"/>
      <c r="L127" s="198"/>
      <c r="M127" s="198"/>
      <c r="N127" s="198"/>
      <c r="O127" s="198"/>
      <c r="P127" s="198"/>
      <c r="Q127" s="198"/>
    </row>
    <row r="128" spans="1:17" s="198" customFormat="1" ht="12" customHeight="1" x14ac:dyDescent="0.2">
      <c r="A128" s="287" t="s">
        <v>230</v>
      </c>
      <c r="B128" s="287"/>
      <c r="C128" s="288"/>
      <c r="D128" s="289"/>
      <c r="E128" s="288"/>
      <c r="F128" s="289"/>
      <c r="G128" s="288"/>
      <c r="H128" s="197"/>
    </row>
    <row r="129" spans="1:12" x14ac:dyDescent="0.2">
      <c r="A129" s="5"/>
      <c r="C129" s="5"/>
      <c r="D129" s="5"/>
      <c r="E129" s="5"/>
      <c r="F129" s="5"/>
      <c r="G129" s="5"/>
      <c r="H129" s="5"/>
    </row>
    <row r="130" spans="1:12" x14ac:dyDescent="0.2">
      <c r="A130" s="5"/>
      <c r="C130" s="5"/>
      <c r="D130" s="5"/>
      <c r="E130" s="5"/>
      <c r="F130" s="5"/>
      <c r="G130" s="5"/>
      <c r="H130" s="5"/>
    </row>
    <row r="131" spans="1:12" s="35" customFormat="1" ht="23.25" x14ac:dyDescent="0.35">
      <c r="A131" s="5"/>
      <c r="B131" s="5"/>
      <c r="C131" s="5"/>
      <c r="D131" s="5"/>
      <c r="E131" s="5"/>
      <c r="F131" s="5"/>
      <c r="G131" s="5"/>
      <c r="H131" s="5"/>
      <c r="I131" s="5"/>
      <c r="J131" s="5"/>
      <c r="K131" s="5"/>
      <c r="L131" s="5"/>
    </row>
    <row r="132" spans="1:12" x14ac:dyDescent="0.2">
      <c r="A132" s="5"/>
      <c r="C132" s="5"/>
      <c r="D132" s="5"/>
      <c r="E132" s="5"/>
      <c r="F132" s="5"/>
      <c r="G132" s="5"/>
      <c r="H132" s="5"/>
    </row>
    <row r="133" spans="1:12" x14ac:dyDescent="0.2">
      <c r="A133" s="5"/>
      <c r="C133" s="5"/>
      <c r="D133" s="5"/>
      <c r="E133" s="5"/>
      <c r="F133" s="5"/>
      <c r="G133" s="5"/>
      <c r="H133" s="5"/>
    </row>
    <row r="134" spans="1:12" x14ac:dyDescent="0.2">
      <c r="A134" s="5"/>
      <c r="C134" s="5"/>
      <c r="D134" s="5"/>
      <c r="E134" s="5"/>
      <c r="F134" s="5"/>
      <c r="G134" s="5"/>
      <c r="H134" s="5"/>
    </row>
    <row r="135" spans="1:12" x14ac:dyDescent="0.2">
      <c r="A135" s="5"/>
      <c r="C135" s="5"/>
      <c r="D135" s="5"/>
      <c r="E135" s="5"/>
      <c r="F135" s="5"/>
      <c r="G135" s="5"/>
      <c r="H135" s="5"/>
    </row>
    <row r="136" spans="1:12" x14ac:dyDescent="0.2">
      <c r="A136" s="5"/>
      <c r="C136" s="5"/>
      <c r="D136" s="5"/>
      <c r="E136" s="5"/>
      <c r="F136" s="5"/>
      <c r="G136" s="5"/>
      <c r="H136" s="5"/>
    </row>
    <row r="137" spans="1:12" x14ac:dyDescent="0.2">
      <c r="A137" s="5"/>
      <c r="C137" s="5"/>
      <c r="D137" s="5"/>
      <c r="E137" s="5"/>
      <c r="F137" s="5"/>
      <c r="G137" s="5"/>
      <c r="H137" s="5"/>
    </row>
    <row r="138" spans="1:12" x14ac:dyDescent="0.2">
      <c r="A138" s="5"/>
      <c r="C138" s="5"/>
      <c r="D138" s="5"/>
      <c r="E138" s="5"/>
      <c r="F138" s="5"/>
      <c r="G138" s="5"/>
      <c r="H138" s="5"/>
    </row>
    <row r="139" spans="1:12" x14ac:dyDescent="0.2">
      <c r="A139" s="5"/>
      <c r="C139" s="5"/>
      <c r="D139" s="5"/>
      <c r="E139" s="5"/>
      <c r="F139" s="5"/>
      <c r="G139" s="5"/>
      <c r="H139" s="5"/>
    </row>
    <row r="140" spans="1:12" x14ac:dyDescent="0.2">
      <c r="A140" s="5"/>
      <c r="C140" s="5"/>
      <c r="D140" s="5"/>
      <c r="E140" s="5"/>
      <c r="F140" s="5"/>
      <c r="G140" s="5"/>
      <c r="H140" s="5"/>
    </row>
    <row r="141" spans="1:12" x14ac:dyDescent="0.2">
      <c r="A141" s="5"/>
      <c r="C141" s="5"/>
      <c r="D141" s="5"/>
      <c r="E141" s="5"/>
      <c r="F141" s="5"/>
      <c r="G141" s="5"/>
      <c r="H141" s="5"/>
    </row>
    <row r="142" spans="1:12" x14ac:dyDescent="0.2">
      <c r="A142" s="5"/>
      <c r="C142" s="5"/>
      <c r="D142" s="5"/>
      <c r="E142" s="5"/>
      <c r="F142" s="5"/>
      <c r="G142" s="5"/>
      <c r="H142" s="5"/>
    </row>
    <row r="143" spans="1:12" x14ac:dyDescent="0.2">
      <c r="A143" s="5"/>
      <c r="C143" s="5"/>
      <c r="D143" s="5"/>
      <c r="E143" s="5"/>
      <c r="F143" s="5"/>
      <c r="G143" s="5"/>
      <c r="H143" s="5"/>
    </row>
    <row r="144" spans="1:12" x14ac:dyDescent="0.2">
      <c r="A144" s="5"/>
      <c r="C144" s="5"/>
      <c r="D144" s="5"/>
      <c r="E144" s="5"/>
      <c r="F144" s="5"/>
      <c r="G144" s="5"/>
      <c r="H144" s="5"/>
    </row>
    <row r="145" s="5" customFormat="1" x14ac:dyDescent="0.2"/>
    <row r="146" s="5" customFormat="1" x14ac:dyDescent="0.2"/>
    <row r="147" s="5" customFormat="1" x14ac:dyDescent="0.2"/>
    <row r="148" s="5" customFormat="1" x14ac:dyDescent="0.2"/>
    <row r="149" s="5" customFormat="1" x14ac:dyDescent="0.2"/>
    <row r="150" s="5" customFormat="1" x14ac:dyDescent="0.2"/>
    <row r="151" s="5" customFormat="1" x14ac:dyDescent="0.2"/>
    <row r="152" s="5" customFormat="1" x14ac:dyDescent="0.2"/>
    <row r="153" s="5" customFormat="1" x14ac:dyDescent="0.2"/>
    <row r="154" s="5" customFormat="1" x14ac:dyDescent="0.2"/>
    <row r="155" s="5" customFormat="1" x14ac:dyDescent="0.2"/>
    <row r="156" s="5" customFormat="1" x14ac:dyDescent="0.2"/>
    <row r="157" s="5" customFormat="1" x14ac:dyDescent="0.2"/>
    <row r="158" s="5" customFormat="1" x14ac:dyDescent="0.2"/>
    <row r="159" s="5" customFormat="1" x14ac:dyDescent="0.2"/>
    <row r="160" s="5" customFormat="1" x14ac:dyDescent="0.2"/>
    <row r="161" spans="1:8" x14ac:dyDescent="0.2">
      <c r="A161" s="5"/>
      <c r="C161" s="5"/>
      <c r="D161" s="5"/>
      <c r="E161" s="5"/>
      <c r="F161" s="5"/>
      <c r="G161" s="5"/>
      <c r="H161" s="5"/>
    </row>
    <row r="162" spans="1:8" x14ac:dyDescent="0.2">
      <c r="A162" s="5"/>
      <c r="C162" s="5"/>
      <c r="D162" s="5"/>
      <c r="E162" s="5"/>
      <c r="F162" s="5"/>
      <c r="G162" s="5"/>
      <c r="H162" s="5"/>
    </row>
    <row r="163" spans="1:8" x14ac:dyDescent="0.2">
      <c r="A163" s="5"/>
      <c r="C163" s="5"/>
      <c r="D163" s="5"/>
      <c r="E163" s="5"/>
      <c r="F163" s="5"/>
      <c r="G163" s="5"/>
      <c r="H163" s="5"/>
    </row>
    <row r="164" spans="1:8" x14ac:dyDescent="0.2">
      <c r="A164" s="5"/>
      <c r="C164" s="5"/>
      <c r="D164" s="5"/>
      <c r="E164" s="5"/>
      <c r="F164" s="5"/>
      <c r="G164" s="5"/>
      <c r="H164" s="5"/>
    </row>
    <row r="165" spans="1:8" x14ac:dyDescent="0.2">
      <c r="A165" s="5"/>
      <c r="C165" s="5"/>
      <c r="D165" s="5"/>
      <c r="E165" s="5"/>
      <c r="F165" s="5"/>
      <c r="G165" s="5"/>
      <c r="H165" s="5"/>
    </row>
    <row r="166" spans="1:8" x14ac:dyDescent="0.2">
      <c r="A166" s="5"/>
      <c r="C166" s="5"/>
      <c r="D166" s="5"/>
      <c r="E166" s="5"/>
      <c r="F166" s="5"/>
      <c r="G166" s="5"/>
      <c r="H166" s="5"/>
    </row>
    <row r="167" spans="1:8" x14ac:dyDescent="0.2">
      <c r="A167" s="5"/>
      <c r="C167" s="5"/>
      <c r="D167" s="5"/>
      <c r="E167" s="5"/>
      <c r="F167" s="5"/>
      <c r="G167" s="5"/>
      <c r="H167" s="5"/>
    </row>
    <row r="168" spans="1:8" x14ac:dyDescent="0.2">
      <c r="A168" s="5"/>
      <c r="C168" s="5"/>
      <c r="D168" s="5"/>
      <c r="E168" s="5"/>
      <c r="F168" s="5"/>
      <c r="G168" s="5"/>
      <c r="H168" s="5"/>
    </row>
    <row r="169" spans="1:8" x14ac:dyDescent="0.2">
      <c r="A169" s="5"/>
      <c r="C169" s="5"/>
      <c r="D169" s="5"/>
      <c r="E169" s="5"/>
      <c r="F169" s="5"/>
      <c r="G169" s="5"/>
      <c r="H169" s="5"/>
    </row>
    <row r="170" spans="1:8" x14ac:dyDescent="0.2">
      <c r="A170" s="5"/>
      <c r="C170" s="5"/>
      <c r="D170" s="5"/>
      <c r="E170" s="5"/>
      <c r="F170" s="5"/>
      <c r="G170" s="5"/>
      <c r="H170" s="5"/>
    </row>
    <row r="171" spans="1:8" x14ac:dyDescent="0.2">
      <c r="A171" s="5"/>
      <c r="C171" s="5"/>
      <c r="D171" s="5"/>
      <c r="E171" s="5"/>
      <c r="F171" s="5"/>
      <c r="G171" s="5"/>
      <c r="H171" s="5"/>
    </row>
    <row r="172" spans="1:8" x14ac:dyDescent="0.2">
      <c r="A172" s="5"/>
      <c r="C172" s="5"/>
      <c r="D172" s="5"/>
      <c r="E172" s="5"/>
      <c r="F172" s="5"/>
      <c r="G172" s="5"/>
      <c r="H172" s="5"/>
    </row>
    <row r="173" spans="1:8" x14ac:dyDescent="0.2">
      <c r="A173" s="5"/>
      <c r="C173" s="5"/>
      <c r="D173" s="5"/>
      <c r="E173" s="5"/>
      <c r="F173" s="5"/>
      <c r="G173" s="5"/>
      <c r="H173" s="5"/>
    </row>
    <row r="174" spans="1:8" x14ac:dyDescent="0.2">
      <c r="A174" s="5"/>
      <c r="C174" s="5"/>
      <c r="D174" s="5"/>
      <c r="E174" s="5"/>
      <c r="F174" s="5"/>
      <c r="G174" s="5"/>
      <c r="H174" s="5"/>
    </row>
    <row r="175" spans="1:8" x14ac:dyDescent="0.2">
      <c r="A175" s="5"/>
      <c r="C175" s="5"/>
      <c r="D175" s="5"/>
      <c r="E175" s="5"/>
      <c r="F175" s="5"/>
      <c r="G175" s="5"/>
      <c r="H175" s="5"/>
    </row>
    <row r="176" spans="1:8" x14ac:dyDescent="0.2">
      <c r="A176" s="5"/>
    </row>
    <row r="177" spans="1:8" x14ac:dyDescent="0.2">
      <c r="A177" s="5"/>
    </row>
    <row r="178" spans="1:8" x14ac:dyDescent="0.2">
      <c r="A178" s="44"/>
    </row>
    <row r="179" spans="1:8" x14ac:dyDescent="0.2">
      <c r="A179" s="5"/>
    </row>
    <row r="180" spans="1:8" ht="11.25" customHeight="1" x14ac:dyDescent="0.2">
      <c r="A180" s="5"/>
    </row>
    <row r="181" spans="1:8" s="31" customFormat="1" ht="11.25" x14ac:dyDescent="0.2">
      <c r="B181" s="45"/>
      <c r="C181" s="33"/>
      <c r="D181" s="33"/>
      <c r="E181" s="46"/>
      <c r="G181" s="32"/>
    </row>
    <row r="182" spans="1:8" x14ac:dyDescent="0.2">
      <c r="A182" s="5"/>
      <c r="B182" s="47"/>
      <c r="C182" s="48"/>
      <c r="D182" s="48"/>
      <c r="F182" s="5"/>
      <c r="G182" s="49"/>
      <c r="H182" s="5"/>
    </row>
    <row r="183" spans="1:8" x14ac:dyDescent="0.2">
      <c r="A183" s="5"/>
      <c r="B183" s="31"/>
      <c r="C183" s="46"/>
      <c r="D183" s="50"/>
      <c r="F183" s="5"/>
      <c r="G183" s="49"/>
      <c r="H183" s="5"/>
    </row>
    <row r="184" spans="1:8" x14ac:dyDescent="0.2">
      <c r="A184" s="31"/>
      <c r="B184" s="51"/>
      <c r="C184" s="46"/>
      <c r="D184" s="33"/>
      <c r="F184" s="31"/>
      <c r="G184" s="52"/>
      <c r="H184" s="5"/>
    </row>
    <row r="185" spans="1:8" x14ac:dyDescent="0.2">
      <c r="A185" s="31"/>
      <c r="B185" s="51"/>
      <c r="C185" s="46"/>
      <c r="D185" s="33"/>
      <c r="F185" s="31"/>
      <c r="G185" s="52"/>
      <c r="H185" s="5"/>
    </row>
    <row r="186" spans="1:8" x14ac:dyDescent="0.2">
      <c r="A186" s="31"/>
      <c r="B186" s="51"/>
      <c r="C186" s="46"/>
      <c r="D186" s="33"/>
      <c r="F186" s="31"/>
      <c r="G186" s="52"/>
      <c r="H186" s="5"/>
    </row>
    <row r="187" spans="1:8" x14ac:dyDescent="0.2">
      <c r="A187" s="31"/>
      <c r="B187" s="51"/>
      <c r="C187" s="46"/>
      <c r="D187" s="33"/>
      <c r="F187" s="31"/>
      <c r="G187" s="52"/>
      <c r="H187" s="5"/>
    </row>
    <row r="188" spans="1:8" x14ac:dyDescent="0.2">
      <c r="A188" s="31"/>
      <c r="B188" s="51"/>
      <c r="C188" s="46"/>
      <c r="D188" s="33"/>
      <c r="F188" s="31"/>
      <c r="G188" s="52"/>
      <c r="H188" s="5"/>
    </row>
    <row r="189" spans="1:8" x14ac:dyDescent="0.2">
      <c r="A189" s="31"/>
      <c r="B189" s="51"/>
      <c r="C189" s="46"/>
      <c r="D189" s="33"/>
      <c r="F189" s="31"/>
      <c r="G189" s="52"/>
      <c r="H189" s="5"/>
    </row>
    <row r="190" spans="1:8" x14ac:dyDescent="0.2">
      <c r="A190" s="31"/>
      <c r="B190" s="51"/>
      <c r="C190" s="46"/>
      <c r="D190" s="33"/>
      <c r="F190" s="31"/>
      <c r="G190" s="52"/>
      <c r="H190" s="5"/>
    </row>
    <row r="191" spans="1:8" x14ac:dyDescent="0.2">
      <c r="A191" s="31"/>
      <c r="B191" s="51"/>
      <c r="C191" s="46"/>
      <c r="D191" s="33"/>
      <c r="F191" s="31"/>
      <c r="G191" s="52"/>
      <c r="H191" s="5"/>
    </row>
    <row r="192" spans="1:8" x14ac:dyDescent="0.2">
      <c r="A192" s="31"/>
      <c r="B192" s="51"/>
      <c r="C192" s="46"/>
      <c r="D192" s="33"/>
      <c r="F192" s="31"/>
      <c r="G192" s="52"/>
      <c r="H192" s="5"/>
    </row>
    <row r="193" spans="1:8" x14ac:dyDescent="0.2">
      <c r="A193" s="31"/>
      <c r="B193" s="51"/>
      <c r="C193" s="46"/>
      <c r="D193" s="33"/>
      <c r="F193" s="31"/>
      <c r="G193" s="52"/>
      <c r="H193" s="5"/>
    </row>
    <row r="194" spans="1:8" x14ac:dyDescent="0.2">
      <c r="A194" s="31"/>
      <c r="B194" s="51"/>
      <c r="C194" s="46"/>
      <c r="D194" s="33"/>
      <c r="F194" s="31"/>
      <c r="G194" s="52"/>
      <c r="H194" s="5"/>
    </row>
    <row r="195" spans="1:8" x14ac:dyDescent="0.2">
      <c r="A195" s="31"/>
      <c r="B195" s="51"/>
      <c r="C195" s="46"/>
      <c r="D195" s="33"/>
      <c r="F195" s="31"/>
      <c r="G195" s="52"/>
      <c r="H195" s="5"/>
    </row>
    <row r="196" spans="1:8" x14ac:dyDescent="0.2">
      <c r="A196" s="31"/>
      <c r="B196" s="51"/>
      <c r="C196" s="46"/>
      <c r="D196" s="33"/>
      <c r="F196" s="31"/>
      <c r="G196" s="52"/>
      <c r="H196" s="5"/>
    </row>
    <row r="197" spans="1:8" x14ac:dyDescent="0.2">
      <c r="A197" s="31"/>
      <c r="B197" s="51"/>
      <c r="C197" s="46"/>
      <c r="D197" s="33"/>
      <c r="F197" s="31"/>
      <c r="G197" s="52"/>
      <c r="H197" s="5"/>
    </row>
    <row r="198" spans="1:8" x14ac:dyDescent="0.2">
      <c r="A198" s="31"/>
      <c r="B198" s="51"/>
      <c r="C198" s="46"/>
      <c r="D198" s="33"/>
      <c r="F198" s="31"/>
      <c r="G198" s="52"/>
      <c r="H198" s="5"/>
    </row>
    <row r="199" spans="1:8" x14ac:dyDescent="0.2">
      <c r="A199" s="31"/>
      <c r="B199" s="51"/>
      <c r="C199" s="46"/>
      <c r="D199" s="33"/>
      <c r="F199" s="31"/>
      <c r="G199" s="52"/>
      <c r="H199" s="5"/>
    </row>
    <row r="200" spans="1:8" x14ac:dyDescent="0.2">
      <c r="A200" s="31"/>
      <c r="B200" s="51"/>
      <c r="C200" s="46"/>
      <c r="D200" s="33"/>
      <c r="F200" s="31"/>
      <c r="G200" s="52"/>
      <c r="H200" s="5"/>
    </row>
    <row r="201" spans="1:8" x14ac:dyDescent="0.2">
      <c r="A201" s="31"/>
      <c r="B201" s="52"/>
      <c r="D201" s="33"/>
      <c r="F201" s="31"/>
      <c r="G201" s="52"/>
      <c r="H201" s="5"/>
    </row>
    <row r="202" spans="1:8" x14ac:dyDescent="0.2">
      <c r="A202" s="31"/>
      <c r="B202" s="52"/>
      <c r="D202" s="33"/>
      <c r="F202" s="31"/>
      <c r="G202" s="52"/>
      <c r="H202" s="5"/>
    </row>
    <row r="203" spans="1:8" x14ac:dyDescent="0.2">
      <c r="A203" s="31"/>
      <c r="B203" s="52"/>
      <c r="D203" s="33"/>
      <c r="F203" s="31"/>
      <c r="G203" s="52"/>
      <c r="H203" s="5"/>
    </row>
    <row r="204" spans="1:8" x14ac:dyDescent="0.2">
      <c r="A204" s="31"/>
      <c r="B204" s="53"/>
      <c r="D204" s="33"/>
      <c r="F204" s="31"/>
      <c r="G204" s="52"/>
      <c r="H204" s="5"/>
    </row>
    <row r="205" spans="1:8" x14ac:dyDescent="0.2">
      <c r="A205" s="31"/>
      <c r="B205" s="52"/>
      <c r="D205" s="33"/>
      <c r="F205" s="31"/>
      <c r="G205" s="52"/>
      <c r="H205" s="5"/>
    </row>
    <row r="206" spans="1:8" x14ac:dyDescent="0.2">
      <c r="A206" s="31"/>
      <c r="B206" s="52"/>
      <c r="D206" s="33"/>
      <c r="F206" s="31"/>
      <c r="G206" s="52"/>
      <c r="H206" s="5"/>
    </row>
    <row r="207" spans="1:8" x14ac:dyDescent="0.2">
      <c r="A207" s="31"/>
      <c r="B207" s="52"/>
      <c r="D207" s="33"/>
      <c r="F207" s="31"/>
      <c r="G207" s="52"/>
      <c r="H207" s="5"/>
    </row>
    <row r="208" spans="1:8" x14ac:dyDescent="0.2">
      <c r="A208" s="31"/>
      <c r="B208" s="52"/>
      <c r="D208" s="33"/>
      <c r="F208" s="31"/>
      <c r="G208" s="52"/>
      <c r="H208" s="5"/>
    </row>
    <row r="209" spans="1:8" x14ac:dyDescent="0.2">
      <c r="A209" s="31"/>
      <c r="B209" s="52"/>
      <c r="D209" s="33"/>
      <c r="F209" s="31"/>
      <c r="G209" s="52"/>
      <c r="H209" s="5"/>
    </row>
    <row r="210" spans="1:8" x14ac:dyDescent="0.2">
      <c r="A210" s="31"/>
      <c r="B210" s="52"/>
      <c r="D210" s="33"/>
      <c r="F210" s="31"/>
      <c r="G210" s="52"/>
      <c r="H210" s="5"/>
    </row>
    <row r="211" spans="1:8" x14ac:dyDescent="0.2">
      <c r="A211" s="5"/>
      <c r="C211" s="5"/>
      <c r="D211" s="5"/>
      <c r="E211" s="5"/>
      <c r="F211" s="5"/>
      <c r="G211" s="5"/>
      <c r="H211" s="5"/>
    </row>
    <row r="212" spans="1:8" x14ac:dyDescent="0.2">
      <c r="A212" s="5"/>
      <c r="C212" s="5"/>
      <c r="D212" s="5"/>
      <c r="E212" s="5"/>
      <c r="F212" s="5"/>
      <c r="G212" s="5"/>
      <c r="H212" s="5"/>
    </row>
    <row r="213" spans="1:8" x14ac:dyDescent="0.2">
      <c r="A213" s="5"/>
      <c r="C213" s="5"/>
      <c r="D213" s="5"/>
      <c r="E213" s="5"/>
      <c r="F213" s="5"/>
      <c r="G213" s="5"/>
      <c r="H213" s="5"/>
    </row>
    <row r="214" spans="1:8" x14ac:dyDescent="0.2">
      <c r="A214" s="5"/>
      <c r="C214" s="5"/>
      <c r="D214" s="5"/>
      <c r="E214" s="5"/>
      <c r="F214" s="5"/>
      <c r="G214" s="5"/>
      <c r="H214" s="5"/>
    </row>
    <row r="215" spans="1:8" x14ac:dyDescent="0.2">
      <c r="A215" s="5"/>
      <c r="C215" s="5"/>
      <c r="D215" s="5"/>
      <c r="E215" s="5"/>
      <c r="F215" s="5"/>
      <c r="G215" s="5"/>
      <c r="H215" s="5"/>
    </row>
    <row r="216" spans="1:8" x14ac:dyDescent="0.2">
      <c r="A216" s="5"/>
      <c r="C216" s="5"/>
      <c r="D216" s="5"/>
      <c r="E216" s="5"/>
      <c r="F216" s="5"/>
      <c r="G216" s="5"/>
      <c r="H216" s="5"/>
    </row>
    <row r="217" spans="1:8" x14ac:dyDescent="0.2">
      <c r="A217" s="5"/>
      <c r="C217" s="5"/>
      <c r="D217" s="5"/>
      <c r="E217" s="5"/>
      <c r="F217" s="5"/>
      <c r="G217" s="5"/>
      <c r="H217" s="5"/>
    </row>
    <row r="218" spans="1:8" x14ac:dyDescent="0.2">
      <c r="A218" s="5"/>
      <c r="C218" s="5"/>
      <c r="D218" s="5"/>
      <c r="E218" s="5"/>
      <c r="F218" s="5"/>
      <c r="G218" s="5"/>
      <c r="H218" s="5"/>
    </row>
    <row r="219" spans="1:8" x14ac:dyDescent="0.2">
      <c r="A219" s="5"/>
      <c r="C219" s="5"/>
      <c r="D219" s="5"/>
      <c r="E219" s="5"/>
      <c r="F219" s="5"/>
      <c r="G219" s="5"/>
      <c r="H219" s="5"/>
    </row>
    <row r="220" spans="1:8" x14ac:dyDescent="0.2">
      <c r="A220" s="5"/>
      <c r="C220" s="5"/>
      <c r="D220" s="5"/>
      <c r="E220" s="5"/>
      <c r="F220" s="5"/>
      <c r="G220" s="5"/>
      <c r="H220" s="5"/>
    </row>
    <row r="221" spans="1:8" x14ac:dyDescent="0.2">
      <c r="A221" s="5"/>
      <c r="C221" s="5"/>
      <c r="D221" s="5"/>
      <c r="E221" s="5"/>
      <c r="F221" s="5"/>
      <c r="G221" s="5"/>
      <c r="H221" s="5"/>
    </row>
    <row r="222" spans="1:8" x14ac:dyDescent="0.2">
      <c r="A222" s="5"/>
      <c r="C222" s="5"/>
      <c r="D222" s="5"/>
      <c r="E222" s="5"/>
      <c r="F222" s="5"/>
      <c r="G222" s="5"/>
      <c r="H222" s="5"/>
    </row>
    <row r="223" spans="1:8" x14ac:dyDescent="0.2">
      <c r="A223" s="5"/>
      <c r="C223" s="5"/>
      <c r="D223" s="5"/>
      <c r="E223" s="5"/>
      <c r="F223" s="5"/>
      <c r="G223" s="5"/>
      <c r="H223" s="5"/>
    </row>
    <row r="224" spans="1:8" x14ac:dyDescent="0.2">
      <c r="A224" s="5"/>
      <c r="C224" s="5"/>
      <c r="D224" s="5"/>
      <c r="E224" s="5"/>
      <c r="F224" s="5"/>
      <c r="G224" s="5"/>
      <c r="H224" s="5"/>
    </row>
    <row r="225" s="5" customFormat="1" x14ac:dyDescent="0.2"/>
    <row r="226" s="5" customFormat="1" x14ac:dyDescent="0.2"/>
    <row r="227" s="5" customFormat="1" x14ac:dyDescent="0.2"/>
    <row r="228" s="5" customFormat="1" x14ac:dyDescent="0.2"/>
    <row r="229" s="5" customFormat="1" x14ac:dyDescent="0.2"/>
    <row r="230" s="5" customFormat="1" x14ac:dyDescent="0.2"/>
    <row r="231" s="5" customFormat="1" x14ac:dyDescent="0.2"/>
    <row r="232" s="5" customFormat="1" x14ac:dyDescent="0.2"/>
    <row r="233" s="5" customFormat="1" x14ac:dyDescent="0.2"/>
    <row r="234" s="5" customFormat="1" x14ac:dyDescent="0.2"/>
    <row r="235" s="5" customFormat="1" x14ac:dyDescent="0.2"/>
    <row r="236" s="5" customFormat="1" x14ac:dyDescent="0.2"/>
    <row r="237" s="5" customFormat="1" x14ac:dyDescent="0.2"/>
    <row r="238" s="5" customFormat="1" x14ac:dyDescent="0.2"/>
    <row r="239" s="5" customFormat="1" x14ac:dyDescent="0.2"/>
    <row r="240" s="5" customFormat="1" x14ac:dyDescent="0.2"/>
    <row r="241" spans="1:8" x14ac:dyDescent="0.2">
      <c r="A241" s="5"/>
      <c r="C241" s="5"/>
      <c r="D241" s="5"/>
      <c r="E241" s="5"/>
      <c r="F241" s="5"/>
      <c r="G241" s="5"/>
      <c r="H241" s="5"/>
    </row>
    <row r="242" spans="1:8" x14ac:dyDescent="0.2">
      <c r="A242" s="5"/>
      <c r="C242" s="5"/>
      <c r="D242" s="5"/>
      <c r="E242" s="5"/>
      <c r="F242" s="5"/>
      <c r="G242" s="5"/>
      <c r="H242" s="5"/>
    </row>
    <row r="243" spans="1:8" x14ac:dyDescent="0.2">
      <c r="A243" s="31"/>
      <c r="B243" s="52"/>
      <c r="C243" s="48"/>
      <c r="D243" s="48"/>
      <c r="H243" s="5"/>
    </row>
    <row r="244" spans="1:8" x14ac:dyDescent="0.2">
      <c r="A244" s="31"/>
      <c r="B244" s="52"/>
      <c r="C244" s="48"/>
      <c r="D244" s="48"/>
      <c r="H244" s="5"/>
    </row>
    <row r="245" spans="1:8" x14ac:dyDescent="0.2">
      <c r="A245" s="31"/>
      <c r="B245" s="52"/>
      <c r="C245" s="48"/>
      <c r="D245" s="48"/>
      <c r="H245" s="5"/>
    </row>
    <row r="246" spans="1:8" x14ac:dyDescent="0.2">
      <c r="A246" s="31"/>
      <c r="B246" s="52"/>
      <c r="C246" s="48"/>
      <c r="D246" s="48"/>
      <c r="H246" s="5"/>
    </row>
    <row r="247" spans="1:8" x14ac:dyDescent="0.2">
      <c r="A247" s="31"/>
      <c r="B247" s="52"/>
      <c r="C247" s="48"/>
      <c r="D247" s="48"/>
      <c r="H247" s="5"/>
    </row>
    <row r="248" spans="1:8" x14ac:dyDescent="0.2">
      <c r="A248" s="31"/>
      <c r="B248" s="52"/>
      <c r="C248" s="48"/>
      <c r="D248" s="48"/>
      <c r="H248" s="5"/>
    </row>
    <row r="249" spans="1:8" x14ac:dyDescent="0.2">
      <c r="A249" s="31"/>
      <c r="B249" s="52"/>
      <c r="C249" s="48"/>
      <c r="D249" s="48"/>
      <c r="H249" s="5"/>
    </row>
    <row r="250" spans="1:8" x14ac:dyDescent="0.2">
      <c r="A250" s="31"/>
      <c r="B250" s="52"/>
      <c r="C250" s="48"/>
      <c r="D250" s="48"/>
      <c r="H250" s="5"/>
    </row>
    <row r="251" spans="1:8" x14ac:dyDescent="0.2">
      <c r="A251" s="31"/>
      <c r="B251" s="52"/>
      <c r="C251" s="48"/>
      <c r="D251" s="48"/>
      <c r="H251" s="5"/>
    </row>
    <row r="252" spans="1:8" x14ac:dyDescent="0.2">
      <c r="A252" s="31"/>
      <c r="B252" s="52"/>
      <c r="C252" s="48"/>
      <c r="D252" s="48"/>
      <c r="H252" s="5"/>
    </row>
    <row r="253" spans="1:8" x14ac:dyDescent="0.2">
      <c r="A253" s="31"/>
      <c r="B253" s="52"/>
      <c r="C253" s="48"/>
      <c r="D253" s="48"/>
      <c r="H253" s="5"/>
    </row>
    <row r="254" spans="1:8" x14ac:dyDescent="0.2">
      <c r="A254" s="31"/>
      <c r="B254" s="52"/>
      <c r="C254" s="48"/>
      <c r="D254" s="48"/>
      <c r="H254" s="5"/>
    </row>
    <row r="255" spans="1:8" x14ac:dyDescent="0.2">
      <c r="A255" s="31"/>
      <c r="B255" s="52"/>
      <c r="C255" s="48"/>
      <c r="D255" s="48"/>
      <c r="H255" s="5"/>
    </row>
    <row r="256" spans="1:8" x14ac:dyDescent="0.2">
      <c r="A256" s="31"/>
      <c r="B256" s="52"/>
      <c r="D256" s="48"/>
      <c r="H256" s="5"/>
    </row>
    <row r="257" spans="1:8" x14ac:dyDescent="0.2">
      <c r="A257" s="31"/>
      <c r="B257" s="52"/>
      <c r="D257" s="48"/>
      <c r="H257" s="5"/>
    </row>
    <row r="258" spans="1:8" x14ac:dyDescent="0.2">
      <c r="A258" s="31"/>
      <c r="B258" s="52"/>
      <c r="D258" s="48"/>
      <c r="H258" s="5"/>
    </row>
    <row r="259" spans="1:8" x14ac:dyDescent="0.2">
      <c r="A259" s="31"/>
      <c r="B259" s="52"/>
      <c r="D259" s="48"/>
      <c r="H259" s="5"/>
    </row>
    <row r="260" spans="1:8" x14ac:dyDescent="0.2">
      <c r="A260" s="31"/>
      <c r="B260" s="52"/>
      <c r="D260" s="48"/>
      <c r="H260" s="5"/>
    </row>
    <row r="261" spans="1:8" x14ac:dyDescent="0.2">
      <c r="A261" s="31"/>
      <c r="B261" s="52"/>
      <c r="D261" s="48"/>
      <c r="H261" s="5"/>
    </row>
    <row r="262" spans="1:8" x14ac:dyDescent="0.2">
      <c r="A262" s="31"/>
      <c r="B262" s="52"/>
      <c r="D262" s="48"/>
      <c r="H262" s="5"/>
    </row>
    <row r="263" spans="1:8" x14ac:dyDescent="0.2">
      <c r="A263" s="31"/>
      <c r="B263" s="52"/>
      <c r="D263" s="48"/>
      <c r="H263" s="5"/>
    </row>
    <row r="264" spans="1:8" x14ac:dyDescent="0.2">
      <c r="A264" s="31"/>
      <c r="B264" s="52"/>
      <c r="D264" s="48"/>
      <c r="H264" s="5"/>
    </row>
    <row r="265" spans="1:8" x14ac:dyDescent="0.2">
      <c r="A265" s="31"/>
      <c r="B265" s="52"/>
      <c r="C265" s="48"/>
      <c r="D265" s="48"/>
      <c r="H265" s="5"/>
    </row>
    <row r="266" spans="1:8" x14ac:dyDescent="0.2">
      <c r="A266" s="31"/>
      <c r="B266" s="52"/>
      <c r="C266" s="48"/>
      <c r="D266" s="48"/>
      <c r="H266" s="5"/>
    </row>
    <row r="267" spans="1:8" x14ac:dyDescent="0.2">
      <c r="A267" s="31"/>
      <c r="B267" s="52"/>
      <c r="C267" s="33"/>
      <c r="D267" s="48"/>
      <c r="H267" s="5"/>
    </row>
    <row r="268" spans="1:8" x14ac:dyDescent="0.2">
      <c r="A268" s="31"/>
      <c r="B268" s="52"/>
      <c r="C268" s="33"/>
      <c r="D268" s="48"/>
      <c r="H268" s="5"/>
    </row>
    <row r="269" spans="1:8" x14ac:dyDescent="0.2">
      <c r="A269" s="31"/>
      <c r="B269" s="52"/>
      <c r="C269" s="33"/>
      <c r="D269" s="48"/>
      <c r="H269" s="5"/>
    </row>
    <row r="270" spans="1:8" x14ac:dyDescent="0.2">
      <c r="A270" s="31"/>
      <c r="B270" s="52"/>
      <c r="C270" s="33"/>
      <c r="D270" s="48"/>
      <c r="H270" s="5"/>
    </row>
    <row r="271" spans="1:8" x14ac:dyDescent="0.2">
      <c r="A271" s="5"/>
      <c r="C271" s="5"/>
      <c r="D271" s="5"/>
      <c r="E271" s="5"/>
      <c r="F271" s="5"/>
      <c r="G271" s="5"/>
      <c r="H271" s="5"/>
    </row>
    <row r="272" spans="1:8" x14ac:dyDescent="0.2">
      <c r="A272" s="5"/>
      <c r="C272" s="5"/>
      <c r="D272" s="5"/>
      <c r="E272" s="5"/>
      <c r="F272" s="5"/>
      <c r="G272" s="5"/>
      <c r="H272" s="5"/>
    </row>
    <row r="273" s="5" customFormat="1" x14ac:dyDescent="0.2"/>
    <row r="274" s="5" customFormat="1" x14ac:dyDescent="0.2"/>
    <row r="275" s="5" customFormat="1" x14ac:dyDescent="0.2"/>
    <row r="276" s="5" customFormat="1" x14ac:dyDescent="0.2"/>
    <row r="277" s="5" customFormat="1" x14ac:dyDescent="0.2"/>
    <row r="278" s="5" customFormat="1" x14ac:dyDescent="0.2"/>
    <row r="279" s="5" customFormat="1" x14ac:dyDescent="0.2"/>
    <row r="280" s="5" customFormat="1" x14ac:dyDescent="0.2"/>
    <row r="281" s="5" customFormat="1" x14ac:dyDescent="0.2"/>
    <row r="282" s="5" customFormat="1" x14ac:dyDescent="0.2"/>
    <row r="283" s="5" customFormat="1" x14ac:dyDescent="0.2"/>
    <row r="284" s="5" customFormat="1" x14ac:dyDescent="0.2"/>
    <row r="285" s="5" customFormat="1" x14ac:dyDescent="0.2"/>
    <row r="286" s="5" customFormat="1" x14ac:dyDescent="0.2"/>
    <row r="287" s="5" customFormat="1" x14ac:dyDescent="0.2"/>
    <row r="288" s="5" customFormat="1" x14ac:dyDescent="0.2"/>
    <row r="289" spans="1:10" x14ac:dyDescent="0.2">
      <c r="A289" s="5"/>
      <c r="C289" s="5"/>
      <c r="D289" s="5"/>
      <c r="E289" s="5"/>
      <c r="F289" s="5"/>
      <c r="G289" s="5"/>
      <c r="H289" s="5"/>
    </row>
    <row r="290" spans="1:10" x14ac:dyDescent="0.2">
      <c r="A290" s="5"/>
      <c r="C290" s="5"/>
      <c r="D290" s="5"/>
      <c r="E290" s="5"/>
      <c r="F290" s="5"/>
      <c r="G290" s="5"/>
      <c r="H290" s="5"/>
      <c r="J290" s="63"/>
    </row>
    <row r="291" spans="1:10" x14ac:dyDescent="0.2">
      <c r="A291" s="5"/>
      <c r="C291" s="5"/>
      <c r="D291" s="5"/>
      <c r="E291" s="5"/>
      <c r="F291" s="5"/>
      <c r="G291" s="5"/>
      <c r="H291" s="5"/>
      <c r="J291" s="63"/>
    </row>
    <row r="292" spans="1:10" x14ac:dyDescent="0.2">
      <c r="A292" s="5"/>
      <c r="C292" s="5"/>
      <c r="D292" s="5"/>
      <c r="E292" s="5"/>
      <c r="F292" s="5"/>
      <c r="G292" s="5"/>
      <c r="H292" s="5"/>
      <c r="J292" s="63"/>
    </row>
    <row r="293" spans="1:10" x14ac:dyDescent="0.2">
      <c r="A293" s="5"/>
      <c r="C293" s="5"/>
      <c r="D293" s="5"/>
      <c r="E293" s="5"/>
      <c r="F293" s="5"/>
      <c r="G293" s="5"/>
      <c r="H293" s="5"/>
      <c r="J293" s="63"/>
    </row>
    <row r="294" spans="1:10" x14ac:dyDescent="0.2">
      <c r="A294" s="5"/>
      <c r="C294" s="5"/>
      <c r="D294" s="5"/>
      <c r="E294" s="5"/>
      <c r="F294" s="5"/>
      <c r="G294" s="5"/>
      <c r="H294" s="5"/>
      <c r="J294" s="63"/>
    </row>
    <row r="295" spans="1:10" x14ac:dyDescent="0.2">
      <c r="A295" s="5"/>
      <c r="C295" s="5"/>
      <c r="D295" s="5"/>
      <c r="E295" s="5"/>
      <c r="F295" s="5"/>
      <c r="G295" s="5"/>
      <c r="H295" s="5"/>
      <c r="J295" s="63"/>
    </row>
    <row r="296" spans="1:10" x14ac:dyDescent="0.2">
      <c r="A296" s="5"/>
      <c r="C296" s="5"/>
      <c r="D296" s="5"/>
      <c r="E296" s="5"/>
      <c r="F296" s="5"/>
      <c r="G296" s="5"/>
      <c r="H296" s="5"/>
    </row>
    <row r="297" spans="1:10" x14ac:dyDescent="0.2">
      <c r="A297" s="5"/>
      <c r="C297" s="5"/>
      <c r="D297" s="5"/>
      <c r="E297" s="5"/>
      <c r="F297" s="5"/>
      <c r="G297" s="5"/>
      <c r="H297" s="5"/>
    </row>
    <row r="298" spans="1:10" x14ac:dyDescent="0.2">
      <c r="A298" s="5"/>
      <c r="C298" s="5"/>
      <c r="D298" s="5"/>
      <c r="E298" s="5"/>
      <c r="F298" s="5"/>
      <c r="G298" s="5"/>
      <c r="H298" s="5"/>
    </row>
    <row r="299" spans="1:10" x14ac:dyDescent="0.2">
      <c r="A299" s="5"/>
      <c r="C299" s="5"/>
      <c r="D299" s="5"/>
      <c r="E299" s="5"/>
      <c r="F299" s="5"/>
      <c r="G299" s="5"/>
      <c r="H299" s="5"/>
    </row>
    <row r="300" spans="1:10" x14ac:dyDescent="0.2">
      <c r="A300" s="5"/>
      <c r="C300" s="5"/>
      <c r="D300" s="5"/>
      <c r="E300" s="5"/>
      <c r="F300" s="5"/>
      <c r="G300" s="5"/>
      <c r="H300" s="5"/>
    </row>
    <row r="301" spans="1:10" x14ac:dyDescent="0.2">
      <c r="A301" s="5"/>
      <c r="C301" s="5"/>
      <c r="D301" s="5"/>
      <c r="E301" s="5"/>
      <c r="F301" s="5"/>
      <c r="G301" s="5"/>
      <c r="H301" s="5"/>
    </row>
    <row r="302" spans="1:10" x14ac:dyDescent="0.2">
      <c r="A302" s="5"/>
      <c r="C302" s="5"/>
      <c r="D302" s="5"/>
      <c r="E302" s="5"/>
      <c r="F302" s="5"/>
      <c r="G302" s="5"/>
      <c r="H302" s="5"/>
    </row>
    <row r="303" spans="1:10" x14ac:dyDescent="0.2">
      <c r="A303" s="5"/>
      <c r="C303" s="5"/>
      <c r="D303" s="5"/>
      <c r="E303" s="5"/>
      <c r="F303" s="5"/>
      <c r="G303" s="5"/>
      <c r="H303" s="5"/>
    </row>
    <row r="304" spans="1:10" x14ac:dyDescent="0.2">
      <c r="A304" s="5"/>
      <c r="C304" s="5"/>
      <c r="D304" s="5"/>
      <c r="E304" s="5"/>
      <c r="F304" s="5"/>
      <c r="G304" s="5"/>
      <c r="H304" s="5"/>
    </row>
    <row r="305" spans="1:8" x14ac:dyDescent="0.2">
      <c r="A305" s="5"/>
      <c r="C305" s="5"/>
      <c r="D305" s="5"/>
      <c r="E305" s="5"/>
      <c r="F305" s="5"/>
      <c r="G305" s="5"/>
      <c r="H305" s="5"/>
    </row>
    <row r="306" spans="1:8" x14ac:dyDescent="0.2">
      <c r="A306" s="5"/>
      <c r="C306" s="5"/>
      <c r="D306" s="5"/>
      <c r="E306" s="5"/>
      <c r="F306" s="5"/>
      <c r="G306" s="5"/>
      <c r="H306" s="5"/>
    </row>
    <row r="307" spans="1:8" x14ac:dyDescent="0.2">
      <c r="A307" s="5"/>
      <c r="C307" s="5"/>
      <c r="D307" s="5"/>
      <c r="E307" s="5"/>
      <c r="F307" s="5"/>
      <c r="G307" s="5"/>
      <c r="H307" s="5"/>
    </row>
    <row r="308" spans="1:8" x14ac:dyDescent="0.2">
      <c r="A308" s="5"/>
      <c r="C308" s="5"/>
      <c r="D308" s="5"/>
      <c r="E308" s="5"/>
      <c r="F308" s="5"/>
      <c r="G308" s="5"/>
      <c r="H308" s="5"/>
    </row>
    <row r="309" spans="1:8" x14ac:dyDescent="0.2">
      <c r="A309" s="5"/>
      <c r="C309" s="5"/>
      <c r="D309" s="5"/>
      <c r="E309" s="5"/>
      <c r="F309" s="5"/>
      <c r="G309" s="5"/>
      <c r="H309" s="5"/>
    </row>
    <row r="310" spans="1:8" x14ac:dyDescent="0.2">
      <c r="A310" s="5"/>
      <c r="C310" s="5"/>
      <c r="D310" s="5"/>
      <c r="E310" s="5"/>
      <c r="F310" s="5"/>
      <c r="G310" s="5"/>
      <c r="H310" s="5"/>
    </row>
    <row r="311" spans="1:8" x14ac:dyDescent="0.2">
      <c r="A311" s="5"/>
      <c r="C311" s="5"/>
      <c r="D311" s="5"/>
      <c r="E311" s="5"/>
      <c r="F311" s="5"/>
      <c r="G311" s="5"/>
    </row>
    <row r="312" spans="1:8" x14ac:dyDescent="0.2">
      <c r="A312" s="5"/>
      <c r="C312" s="5"/>
      <c r="D312" s="5"/>
      <c r="E312" s="5"/>
      <c r="F312" s="5"/>
      <c r="G312" s="5"/>
    </row>
  </sheetData>
  <phoneticPr fontId="0" type="noConversion"/>
  <dataValidations xWindow="83" yWindow="500" count="9">
    <dataValidation type="list" allowBlank="1" showInputMessage="1" showErrorMessage="1" sqref="H48:H49 H60:H61 H54:H55" xr:uid="{4936705C-DA7B-4FF9-92A2-BE097BD5EE03}">
      <formula1>"Yes, No"</formula1>
    </dataValidation>
    <dataValidation type="list" allowBlank="1" showInputMessage="1" showErrorMessage="1" sqref="C7:C36" xr:uid="{A413C25A-F27E-416B-BB76-461F6050D8BC}">
      <formula1>"A,R,C"</formula1>
    </dataValidation>
    <dataValidation type="list" allowBlank="1" showInputMessage="1" showErrorMessage="1" sqref="A41:A43" xr:uid="{3D0857D6-0F9B-4C53-A42B-41D19D993AEB}">
      <formula1>Vehicle_Type</formula1>
    </dataValidation>
    <dataValidation type="list" allowBlank="1" showInputMessage="1" showErrorMessage="1" sqref="A48:A49" xr:uid="{257C8BC2-BDC5-4989-B8A5-7785BBDBC354}">
      <formula1>Air_Type</formula1>
    </dataValidation>
    <dataValidation type="list" allowBlank="1" showInputMessage="1" showErrorMessage="1" prompt="click on arrow for a drop down list" sqref="A54:A55" xr:uid="{694796E7-86C9-4D91-8264-106D49729C41}">
      <formula1>Boat_Type</formula1>
    </dataValidation>
    <dataValidation type="list" allowBlank="1" showInputMessage="1" showErrorMessage="1" prompt="click on arrow for a drop down list" sqref="A60:A61" xr:uid="{B513D5FC-4F1C-4942-BA10-046D0F0BD7D1}">
      <formula1>Cutter_Type</formula1>
    </dataValidation>
    <dataValidation type="list" allowBlank="1" showInputMessage="1" showErrorMessage="1" prompt="click on arrow for a drop down list" sqref="A66:A68" xr:uid="{D7B3B25A-24CC-4CF7-8178-47628BDCAB04}">
      <formula1>Equip_List</formula1>
    </dataValidation>
    <dataValidation type="list" allowBlank="1" showInputMessage="1" showErrorMessage="1" sqref="E7:E36" xr:uid="{AF9E567A-2545-4815-9861-701E6DDBC75E}">
      <formula1>Paygrade</formula1>
    </dataValidation>
    <dataValidation type="list" errorStyle="warning" allowBlank="1" showInputMessage="1" showErrorMessage="1" errorTitle="Warning" error="This Position is not part of the standard list Select Yes to continue." sqref="F7:F36" xr:uid="{400FFDC8-B66E-4E26-8DEB-112BE60EF543}">
      <formula1>Duty_List</formula1>
    </dataValidation>
  </dataValidations>
  <pageMargins left="0.7" right="0.7" top="0.75" bottom="0.75" header="0.3" footer="0.3"/>
  <pageSetup scale="74" fitToHeight="0" orientation="portrait" horizontalDpi="4294967293" r:id="rId1"/>
  <headerFooter alignWithMargins="0"/>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4">
    <pageSetUpPr fitToPage="1"/>
  </sheetPr>
  <dimension ref="A1:R362"/>
  <sheetViews>
    <sheetView showGridLines="0" zoomScaleNormal="100" workbookViewId="0"/>
  </sheetViews>
  <sheetFormatPr defaultColWidth="9.140625" defaultRowHeight="12.75" x14ac:dyDescent="0.2"/>
  <cols>
    <col min="1" max="1" width="24.7109375" style="6" customWidth="1"/>
    <col min="2" max="2" width="15.28515625" style="5" bestFit="1" customWidth="1"/>
    <col min="3" max="3" width="8" style="6" customWidth="1"/>
    <col min="4" max="4" width="16.28515625" style="6" customWidth="1"/>
    <col min="5" max="5" width="8.7109375" style="6" bestFit="1" customWidth="1"/>
    <col min="6" max="6" width="12.7109375" style="6" customWidth="1"/>
    <col min="7" max="7" width="12" style="6" customWidth="1"/>
    <col min="8" max="8" width="12.7109375" style="6" customWidth="1"/>
    <col min="9" max="9" width="12.7109375" style="5" customWidth="1"/>
    <col min="10" max="16384" width="9.140625" style="5"/>
  </cols>
  <sheetData>
    <row r="1" spans="1:10" x14ac:dyDescent="0.2">
      <c r="A1" s="72" t="s">
        <v>119</v>
      </c>
      <c r="B1" s="85" t="str">
        <f>'Daily Summary'!J2</f>
        <v>UCGPXXXXXX</v>
      </c>
      <c r="D1" s="5"/>
      <c r="F1" s="12" t="s">
        <v>259</v>
      </c>
      <c r="G1" s="87" t="str">
        <f>'Daily Summary'!A1</f>
        <v>F/V StillaFloat</v>
      </c>
    </row>
    <row r="2" spans="1:10" x14ac:dyDescent="0.2">
      <c r="A2" s="30"/>
      <c r="B2" s="30"/>
      <c r="C2" s="30"/>
      <c r="D2" s="5"/>
      <c r="E2" s="30"/>
      <c r="F2" s="5"/>
      <c r="G2" s="30"/>
      <c r="H2" s="5"/>
    </row>
    <row r="3" spans="1:10" x14ac:dyDescent="0.2">
      <c r="A3" s="30"/>
      <c r="B3" s="30"/>
      <c r="C3" s="30"/>
      <c r="D3" s="5"/>
      <c r="E3" s="30"/>
      <c r="F3" s="5"/>
      <c r="G3" s="30"/>
      <c r="H3" s="5"/>
    </row>
    <row r="4" spans="1:10" ht="13.5" thickBot="1" x14ac:dyDescent="0.25">
      <c r="A4" s="12" t="s">
        <v>188</v>
      </c>
      <c r="B4" s="86">
        <f>'day30'!B4+1</f>
        <v>45230</v>
      </c>
      <c r="C4" s="30"/>
      <c r="D4" s="44"/>
      <c r="E4" s="44"/>
      <c r="F4" s="12" t="s">
        <v>311</v>
      </c>
      <c r="G4" s="70"/>
      <c r="H4" s="70"/>
      <c r="I4" s="74"/>
    </row>
    <row r="5" spans="1:10" ht="13.5" thickBot="1" x14ac:dyDescent="0.25">
      <c r="A5" s="12"/>
      <c r="B5" s="41"/>
      <c r="C5" s="30"/>
      <c r="D5" s="12"/>
      <c r="E5" s="12"/>
      <c r="F5" s="12"/>
      <c r="G5" s="40"/>
      <c r="H5" s="40"/>
      <c r="I5" s="40"/>
    </row>
    <row r="6" spans="1:10" s="190" customFormat="1" ht="11.25" x14ac:dyDescent="0.2">
      <c r="A6" s="185" t="s">
        <v>190</v>
      </c>
      <c r="B6" s="187" t="s">
        <v>236</v>
      </c>
      <c r="C6" s="187" t="s">
        <v>189</v>
      </c>
      <c r="D6" s="187" t="s">
        <v>191</v>
      </c>
      <c r="E6" s="187" t="s">
        <v>235</v>
      </c>
      <c r="F6" s="187" t="s">
        <v>192</v>
      </c>
      <c r="G6" s="187" t="s">
        <v>233</v>
      </c>
      <c r="H6" s="187" t="s">
        <v>234</v>
      </c>
      <c r="I6" s="264" t="s">
        <v>193</v>
      </c>
      <c r="J6" s="206"/>
    </row>
    <row r="7" spans="1:10" s="190" customFormat="1" ht="11.25" x14ac:dyDescent="0.2">
      <c r="A7" s="309" t="s">
        <v>409</v>
      </c>
      <c r="B7" s="310"/>
      <c r="C7" s="310"/>
      <c r="D7" s="208" t="s">
        <v>258</v>
      </c>
      <c r="E7" s="311" t="s">
        <v>30</v>
      </c>
      <c r="F7" s="210"/>
      <c r="G7" s="312">
        <v>0</v>
      </c>
      <c r="H7" s="313">
        <f>INDEX(Personnel[],MATCH(E7,Paygrade,0),2)</f>
        <v>38</v>
      </c>
      <c r="I7" s="314">
        <f>(G7*H7)</f>
        <v>0</v>
      </c>
    </row>
    <row r="8" spans="1:10" s="190" customFormat="1" ht="11.25" x14ac:dyDescent="0.2">
      <c r="A8" s="309" t="s">
        <v>409</v>
      </c>
      <c r="B8" s="207"/>
      <c r="C8" s="310"/>
      <c r="D8" s="208" t="s">
        <v>258</v>
      </c>
      <c r="E8" s="209" t="s">
        <v>32</v>
      </c>
      <c r="F8" s="210"/>
      <c r="G8" s="210">
        <v>0</v>
      </c>
      <c r="H8" s="313">
        <f>INDEX(Personnel[],MATCH(E8,Paygrade,0),2)</f>
        <v>52</v>
      </c>
      <c r="I8" s="212">
        <f t="shared" ref="I8:I36" si="0">(G8*H8)</f>
        <v>0</v>
      </c>
    </row>
    <row r="9" spans="1:10" s="190" customFormat="1" ht="11.25" x14ac:dyDescent="0.2">
      <c r="A9" s="309" t="s">
        <v>409</v>
      </c>
      <c r="B9" s="207"/>
      <c r="C9" s="310"/>
      <c r="D9" s="208" t="s">
        <v>258</v>
      </c>
      <c r="E9" s="209" t="s">
        <v>34</v>
      </c>
      <c r="F9" s="210"/>
      <c r="G9" s="210">
        <v>0</v>
      </c>
      <c r="H9" s="313">
        <f>INDEX(Personnel[],MATCH(E9,Paygrade,0),2)</f>
        <v>58</v>
      </c>
      <c r="I9" s="212">
        <f t="shared" si="0"/>
        <v>0</v>
      </c>
    </row>
    <row r="10" spans="1:10" s="190" customFormat="1" ht="11.25" x14ac:dyDescent="0.2">
      <c r="A10" s="309" t="s">
        <v>409</v>
      </c>
      <c r="B10" s="207"/>
      <c r="C10" s="310"/>
      <c r="D10" s="208" t="s">
        <v>258</v>
      </c>
      <c r="E10" s="209" t="s">
        <v>36</v>
      </c>
      <c r="F10" s="210"/>
      <c r="G10" s="210">
        <v>0</v>
      </c>
      <c r="H10" s="313">
        <f>INDEX(Personnel[],MATCH(E10,Paygrade,0),2)</f>
        <v>72</v>
      </c>
      <c r="I10" s="212">
        <f t="shared" si="0"/>
        <v>0</v>
      </c>
    </row>
    <row r="11" spans="1:10" s="190" customFormat="1" ht="11.25" x14ac:dyDescent="0.2">
      <c r="A11" s="309" t="s">
        <v>409</v>
      </c>
      <c r="B11" s="207"/>
      <c r="C11" s="310"/>
      <c r="D11" s="208" t="s">
        <v>258</v>
      </c>
      <c r="E11" s="209" t="s">
        <v>38</v>
      </c>
      <c r="F11" s="210"/>
      <c r="G11" s="210">
        <v>0</v>
      </c>
      <c r="H11" s="313">
        <f>INDEX(Personnel[],MATCH(E11,Paygrade,0),2)</f>
        <v>87</v>
      </c>
      <c r="I11" s="212">
        <f t="shared" si="0"/>
        <v>0</v>
      </c>
    </row>
    <row r="12" spans="1:10" s="190" customFormat="1" ht="11.25" x14ac:dyDescent="0.2">
      <c r="A12" s="309" t="s">
        <v>409</v>
      </c>
      <c r="B12" s="207"/>
      <c r="C12" s="310"/>
      <c r="D12" s="208" t="s">
        <v>258</v>
      </c>
      <c r="E12" s="209" t="s">
        <v>40</v>
      </c>
      <c r="F12" s="210"/>
      <c r="G12" s="210">
        <v>0</v>
      </c>
      <c r="H12" s="313">
        <f>INDEX(Personnel[],MATCH(E12,Paygrade,0),2)</f>
        <v>100</v>
      </c>
      <c r="I12" s="212">
        <f t="shared" si="0"/>
        <v>0</v>
      </c>
    </row>
    <row r="13" spans="1:10" s="190" customFormat="1" ht="11.25" x14ac:dyDescent="0.2">
      <c r="A13" s="309" t="s">
        <v>409</v>
      </c>
      <c r="B13" s="207"/>
      <c r="C13" s="310"/>
      <c r="D13" s="208" t="s">
        <v>258</v>
      </c>
      <c r="E13" s="209" t="s">
        <v>41</v>
      </c>
      <c r="F13" s="210"/>
      <c r="G13" s="210">
        <v>0</v>
      </c>
      <c r="H13" s="313">
        <f>INDEX(Personnel[],MATCH(E13,Paygrade,0),2)</f>
        <v>112</v>
      </c>
      <c r="I13" s="212">
        <f t="shared" si="0"/>
        <v>0</v>
      </c>
    </row>
    <row r="14" spans="1:10" s="190" customFormat="1" ht="11.25" x14ac:dyDescent="0.2">
      <c r="A14" s="309" t="s">
        <v>409</v>
      </c>
      <c r="B14" s="207"/>
      <c r="C14" s="310"/>
      <c r="D14" s="208" t="s">
        <v>258</v>
      </c>
      <c r="E14" s="209" t="s">
        <v>42</v>
      </c>
      <c r="F14" s="210"/>
      <c r="G14" s="210">
        <v>0</v>
      </c>
      <c r="H14" s="313">
        <f>INDEX(Personnel[],MATCH(E14,Paygrade,0),2)</f>
        <v>123</v>
      </c>
      <c r="I14" s="212">
        <f t="shared" si="0"/>
        <v>0</v>
      </c>
    </row>
    <row r="15" spans="1:10" s="190" customFormat="1" ht="11.25" x14ac:dyDescent="0.2">
      <c r="A15" s="309" t="s">
        <v>409</v>
      </c>
      <c r="B15" s="207"/>
      <c r="C15" s="310"/>
      <c r="D15" s="208" t="s">
        <v>258</v>
      </c>
      <c r="E15" s="209" t="s">
        <v>43</v>
      </c>
      <c r="F15" s="210"/>
      <c r="G15" s="210">
        <v>0</v>
      </c>
      <c r="H15" s="313">
        <f>INDEX(Personnel[],MATCH(E15,Paygrade,0),2)</f>
        <v>141</v>
      </c>
      <c r="I15" s="212">
        <f t="shared" si="0"/>
        <v>0</v>
      </c>
    </row>
    <row r="16" spans="1:10" s="190" customFormat="1" ht="11.25" x14ac:dyDescent="0.2">
      <c r="A16" s="309" t="s">
        <v>409</v>
      </c>
      <c r="B16" s="207"/>
      <c r="C16" s="310"/>
      <c r="D16" s="208" t="s">
        <v>258</v>
      </c>
      <c r="E16" s="209" t="s">
        <v>44</v>
      </c>
      <c r="F16" s="210"/>
      <c r="G16" s="210">
        <v>0</v>
      </c>
      <c r="H16" s="313">
        <f>INDEX(Personnel[],MATCH(E16,Paygrade,0),2)</f>
        <v>172</v>
      </c>
      <c r="I16" s="212">
        <f t="shared" si="0"/>
        <v>0</v>
      </c>
    </row>
    <row r="17" spans="1:9" s="190" customFormat="1" ht="11.25" x14ac:dyDescent="0.2">
      <c r="A17" s="309" t="s">
        <v>409</v>
      </c>
      <c r="B17" s="207"/>
      <c r="C17" s="310"/>
      <c r="D17" s="208" t="s">
        <v>258</v>
      </c>
      <c r="E17" s="209" t="s">
        <v>9</v>
      </c>
      <c r="F17" s="210"/>
      <c r="G17" s="210">
        <v>0</v>
      </c>
      <c r="H17" s="313">
        <f>INDEX(Personnel[],MATCH(E17,Paygrade,0),2)</f>
        <v>91</v>
      </c>
      <c r="I17" s="212">
        <f t="shared" si="0"/>
        <v>0</v>
      </c>
    </row>
    <row r="18" spans="1:9" s="190" customFormat="1" ht="11.25" x14ac:dyDescent="0.2">
      <c r="A18" s="309" t="s">
        <v>409</v>
      </c>
      <c r="B18" s="207"/>
      <c r="C18" s="310"/>
      <c r="D18" s="208" t="s">
        <v>258</v>
      </c>
      <c r="E18" s="209" t="s">
        <v>10</v>
      </c>
      <c r="F18" s="210"/>
      <c r="G18" s="210">
        <v>0</v>
      </c>
      <c r="H18" s="313">
        <f>INDEX(Personnel[],MATCH(E18,Paygrade,0),2)</f>
        <v>110</v>
      </c>
      <c r="I18" s="212">
        <f t="shared" si="0"/>
        <v>0</v>
      </c>
    </row>
    <row r="19" spans="1:9" s="190" customFormat="1" ht="11.25" x14ac:dyDescent="0.2">
      <c r="A19" s="309" t="s">
        <v>409</v>
      </c>
      <c r="B19" s="207"/>
      <c r="C19" s="310"/>
      <c r="D19" s="208" t="s">
        <v>258</v>
      </c>
      <c r="E19" s="209" t="s">
        <v>12</v>
      </c>
      <c r="F19" s="210"/>
      <c r="G19" s="210">
        <v>0</v>
      </c>
      <c r="H19" s="313">
        <f>INDEX(Personnel[],MATCH(E19,Paygrade,0),2)</f>
        <v>135</v>
      </c>
      <c r="I19" s="212">
        <f t="shared" si="0"/>
        <v>0</v>
      </c>
    </row>
    <row r="20" spans="1:9" s="190" customFormat="1" ht="11.25" x14ac:dyDescent="0.2">
      <c r="A20" s="309" t="s">
        <v>409</v>
      </c>
      <c r="B20" s="207"/>
      <c r="C20" s="310"/>
      <c r="D20" s="208" t="s">
        <v>258</v>
      </c>
      <c r="E20" s="209" t="s">
        <v>14</v>
      </c>
      <c r="F20" s="210"/>
      <c r="G20" s="210">
        <v>0</v>
      </c>
      <c r="H20" s="313">
        <f>INDEX(Personnel[],MATCH(E20,Paygrade,0),2)</f>
        <v>161</v>
      </c>
      <c r="I20" s="212">
        <f t="shared" si="0"/>
        <v>0</v>
      </c>
    </row>
    <row r="21" spans="1:9" s="190" customFormat="1" ht="11.25" x14ac:dyDescent="0.2">
      <c r="A21" s="309" t="s">
        <v>409</v>
      </c>
      <c r="B21" s="207"/>
      <c r="C21" s="310"/>
      <c r="D21" s="208" t="s">
        <v>258</v>
      </c>
      <c r="E21" s="209" t="s">
        <v>15</v>
      </c>
      <c r="F21" s="210"/>
      <c r="G21" s="210">
        <v>0</v>
      </c>
      <c r="H21" s="313">
        <f>INDEX(Personnel[],MATCH(E21,Paygrade,0),2)</f>
        <v>179</v>
      </c>
      <c r="I21" s="212">
        <f t="shared" si="0"/>
        <v>0</v>
      </c>
    </row>
    <row r="22" spans="1:9" s="190" customFormat="1" ht="11.25" x14ac:dyDescent="0.2">
      <c r="A22" s="309" t="s">
        <v>409</v>
      </c>
      <c r="B22" s="207"/>
      <c r="C22" s="310"/>
      <c r="D22" s="208" t="s">
        <v>258</v>
      </c>
      <c r="E22" s="209" t="s">
        <v>16</v>
      </c>
      <c r="F22" s="210"/>
      <c r="G22" s="210">
        <v>0</v>
      </c>
      <c r="H22" s="313">
        <f>INDEX(Personnel[],MATCH(E22,Paygrade,0),2)</f>
        <v>208</v>
      </c>
      <c r="I22" s="212">
        <f t="shared" si="0"/>
        <v>0</v>
      </c>
    </row>
    <row r="23" spans="1:9" s="190" customFormat="1" ht="11.25" x14ac:dyDescent="0.2">
      <c r="A23" s="309" t="s">
        <v>409</v>
      </c>
      <c r="B23" s="207"/>
      <c r="C23" s="310"/>
      <c r="D23" s="208" t="s">
        <v>258</v>
      </c>
      <c r="E23" s="209" t="s">
        <v>17</v>
      </c>
      <c r="F23" s="210"/>
      <c r="G23" s="210">
        <v>0</v>
      </c>
      <c r="H23" s="313">
        <f>INDEX(Personnel[],MATCH(E23,Paygrade,0),2)</f>
        <v>221</v>
      </c>
      <c r="I23" s="212">
        <f t="shared" si="0"/>
        <v>0</v>
      </c>
    </row>
    <row r="24" spans="1:9" s="190" customFormat="1" ht="11.25" x14ac:dyDescent="0.2">
      <c r="A24" s="309" t="s">
        <v>409</v>
      </c>
      <c r="B24" s="207"/>
      <c r="C24" s="310"/>
      <c r="D24" s="208" t="s">
        <v>258</v>
      </c>
      <c r="E24" s="209" t="s">
        <v>18</v>
      </c>
      <c r="F24" s="210"/>
      <c r="G24" s="210">
        <v>0</v>
      </c>
      <c r="H24" s="313">
        <f>INDEX(Personnel[],MATCH(E24,Paygrade,0),2)</f>
        <v>242</v>
      </c>
      <c r="I24" s="212">
        <f t="shared" si="0"/>
        <v>0</v>
      </c>
    </row>
    <row r="25" spans="1:9" s="190" customFormat="1" ht="11.25" x14ac:dyDescent="0.2">
      <c r="A25" s="309" t="s">
        <v>409</v>
      </c>
      <c r="B25" s="207"/>
      <c r="C25" s="310"/>
      <c r="D25" s="208" t="s">
        <v>258</v>
      </c>
      <c r="E25" s="209" t="s">
        <v>19</v>
      </c>
      <c r="F25" s="210"/>
      <c r="G25" s="210">
        <v>0</v>
      </c>
      <c r="H25" s="313">
        <f>INDEX(Personnel[],MATCH(E25,Paygrade,0),2)</f>
        <v>265</v>
      </c>
      <c r="I25" s="212">
        <f t="shared" si="0"/>
        <v>0</v>
      </c>
    </row>
    <row r="26" spans="1:9" s="190" customFormat="1" ht="11.25" x14ac:dyDescent="0.2">
      <c r="A26" s="309" t="s">
        <v>409</v>
      </c>
      <c r="B26" s="207"/>
      <c r="C26" s="310"/>
      <c r="D26" s="208" t="s">
        <v>258</v>
      </c>
      <c r="E26" s="209" t="s">
        <v>21</v>
      </c>
      <c r="F26" s="210"/>
      <c r="G26" s="210">
        <v>0</v>
      </c>
      <c r="H26" s="313">
        <f>INDEX(Personnel[],MATCH(E26,Paygrade,0),2)</f>
        <v>263</v>
      </c>
      <c r="I26" s="212">
        <f t="shared" si="0"/>
        <v>0</v>
      </c>
    </row>
    <row r="27" spans="1:9" s="190" customFormat="1" ht="11.25" x14ac:dyDescent="0.2">
      <c r="A27" s="309" t="s">
        <v>409</v>
      </c>
      <c r="B27" s="207"/>
      <c r="C27" s="310"/>
      <c r="D27" s="208" t="s">
        <v>258</v>
      </c>
      <c r="E27" s="209" t="s">
        <v>29</v>
      </c>
      <c r="F27" s="210"/>
      <c r="G27" s="210">
        <v>0</v>
      </c>
      <c r="H27" s="313">
        <f>INDEX(Personnel[],MATCH(E27,Paygrade,0),2)</f>
        <v>122</v>
      </c>
      <c r="I27" s="212">
        <f t="shared" si="0"/>
        <v>0</v>
      </c>
    </row>
    <row r="28" spans="1:9" s="190" customFormat="1" ht="11.25" x14ac:dyDescent="0.2">
      <c r="A28" s="309" t="s">
        <v>409</v>
      </c>
      <c r="B28" s="207"/>
      <c r="C28" s="310"/>
      <c r="D28" s="208" t="s">
        <v>258</v>
      </c>
      <c r="E28" s="209" t="s">
        <v>27</v>
      </c>
      <c r="F28" s="210"/>
      <c r="G28" s="210">
        <v>0</v>
      </c>
      <c r="H28" s="313">
        <f>INDEX(Personnel[],MATCH(E28,Paygrade,0),2)</f>
        <v>136</v>
      </c>
      <c r="I28" s="212">
        <f t="shared" si="0"/>
        <v>0</v>
      </c>
    </row>
    <row r="29" spans="1:9" s="190" customFormat="1" ht="11.25" x14ac:dyDescent="0.2">
      <c r="A29" s="309" t="s">
        <v>409</v>
      </c>
      <c r="B29" s="207"/>
      <c r="C29" s="310"/>
      <c r="D29" s="208" t="s">
        <v>258</v>
      </c>
      <c r="E29" s="209" t="s">
        <v>25</v>
      </c>
      <c r="F29" s="210"/>
      <c r="G29" s="210">
        <v>0</v>
      </c>
      <c r="H29" s="313">
        <f>INDEX(Personnel[],MATCH(E29,Paygrade,0),2)</f>
        <v>154</v>
      </c>
      <c r="I29" s="212">
        <f t="shared" si="0"/>
        <v>0</v>
      </c>
    </row>
    <row r="30" spans="1:9" s="190" customFormat="1" ht="11.25" x14ac:dyDescent="0.2">
      <c r="A30" s="309" t="s">
        <v>409</v>
      </c>
      <c r="B30" s="207"/>
      <c r="C30" s="310"/>
      <c r="D30" s="208" t="s">
        <v>258</v>
      </c>
      <c r="E30" s="209" t="s">
        <v>45</v>
      </c>
      <c r="F30" s="210"/>
      <c r="G30" s="210">
        <v>0</v>
      </c>
      <c r="H30" s="313">
        <f>INDEX(Personnel[],MATCH(E30,Paygrade,0),2)</f>
        <v>35</v>
      </c>
      <c r="I30" s="212">
        <f t="shared" si="0"/>
        <v>0</v>
      </c>
    </row>
    <row r="31" spans="1:9" s="190" customFormat="1" ht="11.25" x14ac:dyDescent="0.2">
      <c r="A31" s="309" t="s">
        <v>409</v>
      </c>
      <c r="B31" s="207"/>
      <c r="C31" s="310"/>
      <c r="D31" s="208" t="s">
        <v>258</v>
      </c>
      <c r="E31" s="209" t="s">
        <v>46</v>
      </c>
      <c r="F31" s="210"/>
      <c r="G31" s="210">
        <v>0</v>
      </c>
      <c r="H31" s="313">
        <f>INDEX(Personnel[],MATCH(E31,Paygrade,0),2)</f>
        <v>38</v>
      </c>
      <c r="I31" s="212">
        <f t="shared" si="0"/>
        <v>0</v>
      </c>
    </row>
    <row r="32" spans="1:9" s="190" customFormat="1" ht="11.25" x14ac:dyDescent="0.2">
      <c r="A32" s="309" t="s">
        <v>409</v>
      </c>
      <c r="B32" s="207"/>
      <c r="C32" s="310"/>
      <c r="D32" s="208" t="s">
        <v>258</v>
      </c>
      <c r="E32" s="209" t="s">
        <v>47</v>
      </c>
      <c r="F32" s="210"/>
      <c r="G32" s="210">
        <v>0</v>
      </c>
      <c r="H32" s="313">
        <f>INDEX(Personnel[],MATCH(E32,Paygrade,0),2)</f>
        <v>44</v>
      </c>
      <c r="I32" s="212">
        <f t="shared" si="0"/>
        <v>0</v>
      </c>
    </row>
    <row r="33" spans="1:18" s="190" customFormat="1" ht="11.25" x14ac:dyDescent="0.2">
      <c r="A33" s="309" t="s">
        <v>409</v>
      </c>
      <c r="B33" s="207"/>
      <c r="C33" s="310"/>
      <c r="D33" s="208" t="s">
        <v>258</v>
      </c>
      <c r="E33" s="209" t="s">
        <v>48</v>
      </c>
      <c r="F33" s="210"/>
      <c r="G33" s="210">
        <v>0</v>
      </c>
      <c r="H33" s="313">
        <f>INDEX(Personnel[],MATCH(E33,Paygrade,0),2)</f>
        <v>47</v>
      </c>
      <c r="I33" s="212">
        <f t="shared" si="0"/>
        <v>0</v>
      </c>
    </row>
    <row r="34" spans="1:18" s="190" customFormat="1" ht="11.25" x14ac:dyDescent="0.2">
      <c r="A34" s="309" t="s">
        <v>409</v>
      </c>
      <c r="B34" s="207"/>
      <c r="C34" s="310"/>
      <c r="D34" s="208" t="s">
        <v>258</v>
      </c>
      <c r="E34" s="209" t="s">
        <v>49</v>
      </c>
      <c r="F34" s="210"/>
      <c r="G34" s="210">
        <v>0</v>
      </c>
      <c r="H34" s="313">
        <f>INDEX(Personnel[],MATCH(E34,Paygrade,0),2)</f>
        <v>53</v>
      </c>
      <c r="I34" s="212">
        <f t="shared" si="0"/>
        <v>0</v>
      </c>
    </row>
    <row r="35" spans="1:18" s="190" customFormat="1" ht="11.25" x14ac:dyDescent="0.2">
      <c r="A35" s="309" t="s">
        <v>409</v>
      </c>
      <c r="B35" s="207"/>
      <c r="C35" s="310"/>
      <c r="D35" s="208" t="s">
        <v>258</v>
      </c>
      <c r="E35" s="209" t="s">
        <v>50</v>
      </c>
      <c r="F35" s="210"/>
      <c r="G35" s="210">
        <v>0</v>
      </c>
      <c r="H35" s="313">
        <f>INDEX(Personnel[],MATCH(E35,Paygrade,0),2)</f>
        <v>61</v>
      </c>
      <c r="I35" s="212">
        <f t="shared" si="0"/>
        <v>0</v>
      </c>
    </row>
    <row r="36" spans="1:18" s="190" customFormat="1" ht="11.25" x14ac:dyDescent="0.2">
      <c r="A36" s="309" t="s">
        <v>409</v>
      </c>
      <c r="B36" s="207"/>
      <c r="C36" s="310"/>
      <c r="D36" s="208" t="s">
        <v>258</v>
      </c>
      <c r="E36" s="209" t="s">
        <v>51</v>
      </c>
      <c r="F36" s="210"/>
      <c r="G36" s="210">
        <v>0</v>
      </c>
      <c r="H36" s="313">
        <f>INDEX(Personnel[],MATCH(E36,Paygrade,0),2)</f>
        <v>62</v>
      </c>
      <c r="I36" s="212">
        <f t="shared" si="0"/>
        <v>0</v>
      </c>
    </row>
    <row r="37" spans="1:18" s="190" customFormat="1" ht="12" thickBot="1" x14ac:dyDescent="0.25">
      <c r="A37" s="213"/>
      <c r="B37" s="214"/>
      <c r="C37" s="214"/>
      <c r="D37" s="215"/>
      <c r="E37" s="216"/>
      <c r="F37" s="216"/>
      <c r="G37" s="217"/>
      <c r="H37" s="218"/>
      <c r="I37" s="219"/>
    </row>
    <row r="38" spans="1:18" s="190" customFormat="1" ht="12" thickBot="1" x14ac:dyDescent="0.25">
      <c r="A38" s="220"/>
      <c r="B38" s="220"/>
      <c r="C38" s="221" t="s">
        <v>194</v>
      </c>
      <c r="D38" s="222"/>
      <c r="E38" s="222"/>
      <c r="F38" s="222"/>
      <c r="G38" s="223"/>
      <c r="H38" s="224"/>
      <c r="I38" s="225">
        <f>SUM(I7:I36)</f>
        <v>0</v>
      </c>
    </row>
    <row r="39" spans="1:18" s="190" customFormat="1" ht="12" thickBot="1" x14ac:dyDescent="0.25">
      <c r="A39" s="220"/>
      <c r="B39" s="220"/>
      <c r="C39" s="226"/>
      <c r="D39" s="226"/>
      <c r="E39" s="226"/>
      <c r="F39" s="226"/>
      <c r="G39" s="227"/>
      <c r="I39" s="227"/>
    </row>
    <row r="40" spans="1:18" s="190" customFormat="1" ht="11.25" x14ac:dyDescent="0.2">
      <c r="A40" s="185" t="s">
        <v>211</v>
      </c>
      <c r="B40" s="187" t="s">
        <v>303</v>
      </c>
      <c r="C40" s="187" t="s">
        <v>241</v>
      </c>
      <c r="D40" s="187" t="s">
        <v>239</v>
      </c>
      <c r="E40" s="187" t="s">
        <v>240</v>
      </c>
      <c r="F40" s="187" t="s">
        <v>320</v>
      </c>
      <c r="G40" s="193" t="s">
        <v>141</v>
      </c>
    </row>
    <row r="41" spans="1:18" s="190" customFormat="1" x14ac:dyDescent="0.2">
      <c r="A41" s="228" t="s">
        <v>244</v>
      </c>
      <c r="B41" s="229"/>
      <c r="C41" s="230">
        <v>0</v>
      </c>
      <c r="D41" s="336">
        <f>INDEX(Vehicle[],MATCH(A41,Vehicle_Type,0),3)</f>
        <v>9.84</v>
      </c>
      <c r="E41" s="230">
        <v>0</v>
      </c>
      <c r="F41" s="337">
        <f>INDEX(Vehicle[],MATCH(A41,Vehicle_Type,0),2)</f>
        <v>0.16</v>
      </c>
      <c r="G41" s="231">
        <f>C41*D41+E41*F41</f>
        <v>0</v>
      </c>
      <c r="M41"/>
      <c r="N41"/>
      <c r="O41"/>
      <c r="P41"/>
      <c r="Q41"/>
      <c r="R41"/>
    </row>
    <row r="42" spans="1:18" s="190" customFormat="1" x14ac:dyDescent="0.2">
      <c r="A42" s="228" t="s">
        <v>242</v>
      </c>
      <c r="B42" s="229"/>
      <c r="C42" s="230">
        <v>0</v>
      </c>
      <c r="D42" s="336">
        <f>INDEX(Vehicle[],MATCH(A42,Vehicle_Type,0),3)</f>
        <v>9.16</v>
      </c>
      <c r="E42" s="230">
        <v>0</v>
      </c>
      <c r="F42" s="337">
        <f>INDEX(Vehicle[],MATCH(A42,Vehicle_Type,0),2)</f>
        <v>0.13</v>
      </c>
      <c r="G42" s="231">
        <f t="shared" ref="G42:G43" si="1">C42*D42+E42*F42</f>
        <v>0</v>
      </c>
      <c r="M42"/>
      <c r="N42"/>
      <c r="O42"/>
      <c r="P42"/>
      <c r="Q42"/>
      <c r="R42"/>
    </row>
    <row r="43" spans="1:18" s="190" customFormat="1" x14ac:dyDescent="0.2">
      <c r="A43" s="228" t="s">
        <v>243</v>
      </c>
      <c r="B43" s="229"/>
      <c r="C43" s="230">
        <v>0</v>
      </c>
      <c r="D43" s="336">
        <f>INDEX(Vehicle[],MATCH(A43,Vehicle_Type,0),3)</f>
        <v>7.35</v>
      </c>
      <c r="E43" s="230">
        <v>0</v>
      </c>
      <c r="F43" s="337">
        <f>INDEX(Vehicle[],MATCH(A43,Vehicle_Type,0),2)</f>
        <v>0.12</v>
      </c>
      <c r="G43" s="231">
        <f t="shared" si="1"/>
        <v>0</v>
      </c>
      <c r="M43"/>
      <c r="N43"/>
      <c r="O43"/>
      <c r="P43"/>
      <c r="Q43"/>
      <c r="R43"/>
    </row>
    <row r="44" spans="1:18" s="190" customFormat="1" ht="13.5" thickBot="1" x14ac:dyDescent="0.25">
      <c r="C44" s="194"/>
      <c r="G44" s="232"/>
      <c r="M44"/>
      <c r="N44"/>
      <c r="O44"/>
      <c r="P44"/>
      <c r="Q44"/>
      <c r="R44"/>
    </row>
    <row r="45" spans="1:18" s="190" customFormat="1" ht="13.5" thickBot="1" x14ac:dyDescent="0.25">
      <c r="C45" s="221" t="s">
        <v>212</v>
      </c>
      <c r="D45" s="222"/>
      <c r="E45" s="222"/>
      <c r="F45" s="233"/>
      <c r="G45" s="234">
        <f>SUM(G41:G43)</f>
        <v>0</v>
      </c>
      <c r="H45" s="235"/>
      <c r="K45" s="191"/>
      <c r="L45" s="191"/>
      <c r="M45"/>
      <c r="N45"/>
      <c r="O45"/>
      <c r="P45"/>
      <c r="Q45"/>
      <c r="R45"/>
    </row>
    <row r="46" spans="1:18" s="190" customFormat="1" ht="13.5" thickBot="1" x14ac:dyDescent="0.25">
      <c r="C46" s="236"/>
      <c r="D46" s="236"/>
      <c r="E46" s="236"/>
      <c r="F46" s="236"/>
      <c r="G46" s="237"/>
      <c r="H46" s="238"/>
      <c r="L46" s="191"/>
      <c r="M46"/>
      <c r="N46"/>
      <c r="O46"/>
      <c r="P46"/>
      <c r="Q46"/>
      <c r="R46"/>
    </row>
    <row r="47" spans="1:18" s="190" customFormat="1" x14ac:dyDescent="0.2">
      <c r="A47" s="185" t="s">
        <v>200</v>
      </c>
      <c r="B47" s="187"/>
      <c r="C47" s="92" t="s">
        <v>201</v>
      </c>
      <c r="D47" s="187" t="s">
        <v>238</v>
      </c>
      <c r="E47" s="187" t="s">
        <v>233</v>
      </c>
      <c r="F47" s="187" t="s">
        <v>234</v>
      </c>
      <c r="G47" s="188" t="s">
        <v>141</v>
      </c>
      <c r="H47" s="189" t="s">
        <v>305</v>
      </c>
      <c r="I47" s="192"/>
      <c r="L47" s="191"/>
      <c r="M47"/>
      <c r="N47"/>
      <c r="O47"/>
      <c r="P47"/>
      <c r="Q47"/>
      <c r="R47"/>
    </row>
    <row r="48" spans="1:18" s="190" customFormat="1" x14ac:dyDescent="0.2">
      <c r="A48" s="239" t="s">
        <v>364</v>
      </c>
      <c r="B48" s="240"/>
      <c r="C48" s="89"/>
      <c r="D48" s="241" t="s">
        <v>8</v>
      </c>
      <c r="E48" s="210">
        <v>0</v>
      </c>
      <c r="F48" s="211">
        <f>INDEX(ADMIN!$A$7:$C$13,MATCH(A48,Air_Type,0),2)</f>
        <v>21111</v>
      </c>
      <c r="G48" s="242">
        <f>E48*F48</f>
        <v>0</v>
      </c>
      <c r="H48" s="243"/>
      <c r="I48" s="244"/>
      <c r="L48" s="191"/>
      <c r="M48"/>
      <c r="N48"/>
      <c r="O48"/>
      <c r="P48"/>
      <c r="Q48"/>
      <c r="R48"/>
    </row>
    <row r="49" spans="1:18" s="190" customFormat="1" x14ac:dyDescent="0.2">
      <c r="A49" s="239" t="s">
        <v>386</v>
      </c>
      <c r="B49" s="245"/>
      <c r="C49" s="89"/>
      <c r="D49" s="246" t="s">
        <v>8</v>
      </c>
      <c r="E49" s="210">
        <v>0</v>
      </c>
      <c r="F49" s="211">
        <f>INDEX(ADMIN!$A$7:$C$13,MATCH(A49,Air_Type,0),2)</f>
        <v>20921</v>
      </c>
      <c r="G49" s="247">
        <f>E49*F49</f>
        <v>0</v>
      </c>
      <c r="H49" s="243"/>
      <c r="I49" s="244"/>
      <c r="L49" s="191"/>
      <c r="M49"/>
      <c r="N49"/>
      <c r="O49"/>
      <c r="P49"/>
      <c r="Q49"/>
      <c r="R49"/>
    </row>
    <row r="50" spans="1:18" s="190" customFormat="1" ht="13.5" thickBot="1" x14ac:dyDescent="0.25">
      <c r="B50" s="245"/>
      <c r="C50" s="194"/>
      <c r="D50" s="248"/>
      <c r="G50" s="232"/>
      <c r="L50" s="191"/>
      <c r="M50"/>
      <c r="N50"/>
      <c r="O50"/>
      <c r="P50"/>
      <c r="Q50"/>
      <c r="R50"/>
    </row>
    <row r="51" spans="1:18" s="190" customFormat="1" ht="13.5" thickBot="1" x14ac:dyDescent="0.25">
      <c r="C51" s="221" t="s">
        <v>202</v>
      </c>
      <c r="D51" s="222"/>
      <c r="E51" s="222"/>
      <c r="F51" s="222"/>
      <c r="G51" s="234">
        <f>SUM(G48:G49)</f>
        <v>0</v>
      </c>
      <c r="H51" s="249"/>
      <c r="L51" s="191"/>
      <c r="M51"/>
      <c r="N51"/>
      <c r="O51"/>
      <c r="P51"/>
      <c r="Q51"/>
      <c r="R51"/>
    </row>
    <row r="52" spans="1:18" s="190" customFormat="1" ht="13.5" thickBot="1" x14ac:dyDescent="0.25">
      <c r="L52" s="191"/>
      <c r="M52"/>
      <c r="N52"/>
      <c r="O52"/>
      <c r="P52"/>
      <c r="Q52"/>
      <c r="R52"/>
    </row>
    <row r="53" spans="1:18" s="190" customFormat="1" x14ac:dyDescent="0.2">
      <c r="A53" s="185" t="s">
        <v>195</v>
      </c>
      <c r="B53" s="186"/>
      <c r="C53" s="88" t="s">
        <v>196</v>
      </c>
      <c r="D53" s="187" t="s">
        <v>238</v>
      </c>
      <c r="E53" s="187" t="s">
        <v>233</v>
      </c>
      <c r="F53" s="187" t="s">
        <v>234</v>
      </c>
      <c r="G53" s="188" t="s">
        <v>141</v>
      </c>
      <c r="H53" s="189" t="s">
        <v>305</v>
      </c>
      <c r="L53" s="191"/>
      <c r="M53" s="191"/>
      <c r="N53" s="191"/>
      <c r="O53" s="191"/>
      <c r="P53" s="191"/>
    </row>
    <row r="54" spans="1:18" s="190" customFormat="1" x14ac:dyDescent="0.2">
      <c r="A54" s="239" t="s">
        <v>362</v>
      </c>
      <c r="B54" s="240"/>
      <c r="C54" s="90"/>
      <c r="D54" s="241" t="str">
        <f>INDEX(Boats[],MATCH(A54,Boat_Type,0),3)</f>
        <v>HOURLY</v>
      </c>
      <c r="E54" s="210">
        <v>0</v>
      </c>
      <c r="F54" s="250">
        <f>INDEX(Boats[],MATCH(A54,Boat_Type,0),2)</f>
        <v>1511</v>
      </c>
      <c r="G54" s="242">
        <f>E54*F54</f>
        <v>0</v>
      </c>
      <c r="H54" s="243"/>
      <c r="L54" s="191"/>
      <c r="M54" s="191"/>
      <c r="N54" s="191"/>
      <c r="O54" s="191"/>
      <c r="P54" s="191"/>
    </row>
    <row r="55" spans="1:18" s="190" customFormat="1" x14ac:dyDescent="0.2">
      <c r="A55" s="239" t="s">
        <v>360</v>
      </c>
      <c r="B55" s="245"/>
      <c r="C55" s="91"/>
      <c r="D55" s="241" t="str">
        <f>INDEX(Boats[],MATCH(A55,Boat_Type,0),3)</f>
        <v>HOURLY</v>
      </c>
      <c r="E55" s="251">
        <v>0</v>
      </c>
      <c r="F55" s="250">
        <f>INDEX(Boats[],MATCH(A55,Boat_Type,0),2)</f>
        <v>3429</v>
      </c>
      <c r="G55" s="242">
        <f>E55*F55</f>
        <v>0</v>
      </c>
      <c r="H55" s="252"/>
      <c r="L55" s="191"/>
      <c r="M55" s="191"/>
      <c r="N55" s="191"/>
      <c r="O55" s="191"/>
      <c r="P55" s="191"/>
    </row>
    <row r="56" spans="1:18" s="190" customFormat="1" ht="13.5" thickBot="1" x14ac:dyDescent="0.25">
      <c r="A56" s="245"/>
      <c r="B56" s="245"/>
      <c r="C56" s="253"/>
      <c r="D56" s="248"/>
      <c r="E56" s="248"/>
      <c r="G56" s="254"/>
      <c r="H56" s="255"/>
      <c r="L56" s="191"/>
      <c r="M56" s="191"/>
      <c r="N56" s="191"/>
      <c r="O56" s="191"/>
      <c r="P56" s="191"/>
    </row>
    <row r="57" spans="1:18" s="190" customFormat="1" ht="12" thickBot="1" x14ac:dyDescent="0.25">
      <c r="C57" s="221" t="s">
        <v>197</v>
      </c>
      <c r="D57" s="222"/>
      <c r="E57" s="222"/>
      <c r="F57" s="222"/>
      <c r="G57" s="234">
        <f>SUM(G54:G55)</f>
        <v>0</v>
      </c>
    </row>
    <row r="58" spans="1:18" s="190" customFormat="1" ht="12" thickBot="1" x14ac:dyDescent="0.25">
      <c r="G58" s="256"/>
    </row>
    <row r="59" spans="1:18" s="190" customFormat="1" ht="11.25" x14ac:dyDescent="0.2">
      <c r="A59" s="185" t="s">
        <v>198</v>
      </c>
      <c r="B59" s="187"/>
      <c r="C59" s="92" t="s">
        <v>304</v>
      </c>
      <c r="D59" s="187" t="s">
        <v>238</v>
      </c>
      <c r="E59" s="187" t="s">
        <v>233</v>
      </c>
      <c r="F59" s="187" t="s">
        <v>234</v>
      </c>
      <c r="G59" s="188" t="s">
        <v>141</v>
      </c>
      <c r="H59" s="189" t="s">
        <v>305</v>
      </c>
    </row>
    <row r="60" spans="1:18" s="190" customFormat="1" ht="11.25" x14ac:dyDescent="0.2">
      <c r="A60" s="239" t="s">
        <v>336</v>
      </c>
      <c r="B60" s="240"/>
      <c r="C60" s="90"/>
      <c r="D60" s="241" t="str">
        <f>INDEX(Cutters[],MATCH(A60,Cutter_Type,0),3)</f>
        <v>HOURLY</v>
      </c>
      <c r="E60" s="210">
        <v>0</v>
      </c>
      <c r="F60" s="250">
        <f>INDEX(Cutters[],MATCH(A60,Cutter_Type,0),2)</f>
        <v>32876</v>
      </c>
      <c r="G60" s="242">
        <f>E60*F60</f>
        <v>0</v>
      </c>
      <c r="H60" s="243"/>
    </row>
    <row r="61" spans="1:18" s="190" customFormat="1" ht="11.25" x14ac:dyDescent="0.2">
      <c r="A61" s="239" t="s">
        <v>347</v>
      </c>
      <c r="B61" s="240"/>
      <c r="C61" s="91"/>
      <c r="D61" s="241" t="str">
        <f>INDEX(Cutters[],MATCH(A61,Cutter_Type,0),3)</f>
        <v>HOURLY</v>
      </c>
      <c r="E61" s="210">
        <v>0</v>
      </c>
      <c r="F61" s="250">
        <f>INDEX(Cutters[],MATCH(A61,Cutter_Type,0),2)</f>
        <v>7787</v>
      </c>
      <c r="G61" s="242">
        <f>E61*F61</f>
        <v>0</v>
      </c>
      <c r="H61" s="252"/>
    </row>
    <row r="62" spans="1:18" s="190" customFormat="1" ht="12" thickBot="1" x14ac:dyDescent="0.25">
      <c r="A62" s="245"/>
      <c r="C62" s="253"/>
      <c r="G62" s="254"/>
      <c r="H62" s="245"/>
    </row>
    <row r="63" spans="1:18" s="190" customFormat="1" ht="12" thickBot="1" x14ac:dyDescent="0.25">
      <c r="C63" s="221" t="s">
        <v>199</v>
      </c>
      <c r="D63" s="222"/>
      <c r="E63" s="222"/>
      <c r="F63" s="222"/>
      <c r="G63" s="234">
        <f>SUM(G60:G61)</f>
        <v>0</v>
      </c>
    </row>
    <row r="64" spans="1:18" s="190" customFormat="1" ht="12" thickBot="1" x14ac:dyDescent="0.25">
      <c r="F64" s="320"/>
    </row>
    <row r="65" spans="1:9" s="190" customFormat="1" ht="11.25" x14ac:dyDescent="0.2">
      <c r="A65" s="185" t="s">
        <v>203</v>
      </c>
      <c r="B65" s="186"/>
      <c r="C65" s="186"/>
      <c r="D65" s="187" t="s">
        <v>238</v>
      </c>
      <c r="E65" s="187" t="s">
        <v>233</v>
      </c>
      <c r="F65" s="319" t="s">
        <v>234</v>
      </c>
      <c r="G65" s="193" t="s">
        <v>141</v>
      </c>
      <c r="H65" s="194"/>
      <c r="I65" s="192"/>
    </row>
    <row r="66" spans="1:9" s="190" customFormat="1" ht="11.25" x14ac:dyDescent="0.2">
      <c r="A66" s="239" t="s">
        <v>115</v>
      </c>
      <c r="B66" s="240"/>
      <c r="C66" s="240"/>
      <c r="D66" s="241" t="str">
        <f>INDEX(Equipment[],MATCH(A66,Equip_List,0),3)</f>
        <v>HOURLY</v>
      </c>
      <c r="E66" s="210">
        <v>0</v>
      </c>
      <c r="F66" s="250">
        <f>INDEX(Equipment[],MATCH(A66,Equip_List,0),2)</f>
        <v>15</v>
      </c>
      <c r="G66" s="231">
        <f>E66*F66</f>
        <v>0</v>
      </c>
      <c r="H66" s="217"/>
      <c r="I66" s="244"/>
    </row>
    <row r="67" spans="1:9" s="190" customFormat="1" ht="11.25" x14ac:dyDescent="0.2">
      <c r="A67" s="239" t="s">
        <v>105</v>
      </c>
      <c r="B67" s="240"/>
      <c r="C67" s="240"/>
      <c r="D67" s="241" t="str">
        <f>INDEX(Equipment[],MATCH(A67,Equip_List,0),3)</f>
        <v>HOURLY</v>
      </c>
      <c r="E67" s="210">
        <v>0</v>
      </c>
      <c r="F67" s="250">
        <f>INDEX(Equipment[],MATCH(A67,Equip_List,0),2)</f>
        <v>13</v>
      </c>
      <c r="G67" s="231">
        <f>E67*F67</f>
        <v>0</v>
      </c>
      <c r="H67" s="217"/>
      <c r="I67" s="244"/>
    </row>
    <row r="68" spans="1:9" s="190" customFormat="1" ht="11.25" x14ac:dyDescent="0.2">
      <c r="A68" s="239" t="s">
        <v>80</v>
      </c>
      <c r="B68" s="240"/>
      <c r="C68" s="245"/>
      <c r="D68" s="241" t="str">
        <f>INDEX(Equipment[],MATCH(A68,Equip_List,0),3)</f>
        <v>HOURLY</v>
      </c>
      <c r="E68" s="210">
        <v>0</v>
      </c>
      <c r="F68" s="250">
        <f>INDEX(Equipment[],MATCH(A68,Equip_List,0),2)</f>
        <v>296</v>
      </c>
      <c r="G68" s="231">
        <f>E68*F68</f>
        <v>0</v>
      </c>
      <c r="H68" s="217"/>
      <c r="I68" s="244"/>
    </row>
    <row r="69" spans="1:9" s="190" customFormat="1" ht="12" thickBot="1" x14ac:dyDescent="0.25">
      <c r="A69" s="245"/>
      <c r="C69" s="253"/>
      <c r="G69" s="254"/>
    </row>
    <row r="70" spans="1:9" s="190" customFormat="1" ht="12" thickBot="1" x14ac:dyDescent="0.25">
      <c r="C70" s="221" t="s">
        <v>204</v>
      </c>
      <c r="D70" s="222"/>
      <c r="E70" s="222"/>
      <c r="F70" s="222"/>
      <c r="G70" s="234">
        <f>SUM(G66:G68)</f>
        <v>0</v>
      </c>
      <c r="H70" s="249"/>
    </row>
    <row r="71" spans="1:9" s="190" customFormat="1" ht="12" thickBot="1" x14ac:dyDescent="0.25">
      <c r="C71" s="226"/>
      <c r="D71" s="226"/>
      <c r="E71" s="226"/>
      <c r="F71" s="249"/>
      <c r="G71" s="249"/>
    </row>
    <row r="72" spans="1:9" s="190" customFormat="1" ht="11.25" x14ac:dyDescent="0.2">
      <c r="A72" s="185" t="s">
        <v>205</v>
      </c>
      <c r="B72" s="186"/>
      <c r="C72" s="257" t="s">
        <v>206</v>
      </c>
      <c r="D72" s="258"/>
      <c r="E72" s="186"/>
      <c r="F72" s="187" t="s">
        <v>207</v>
      </c>
      <c r="G72" s="193" t="s">
        <v>208</v>
      </c>
    </row>
    <row r="73" spans="1:9" s="190" customFormat="1" ht="11.25" x14ac:dyDescent="0.2">
      <c r="A73" s="239" t="s">
        <v>209</v>
      </c>
      <c r="B73" s="259"/>
      <c r="C73" s="260"/>
      <c r="D73" s="261"/>
      <c r="E73" s="262"/>
      <c r="F73" s="430"/>
      <c r="G73" s="263"/>
    </row>
    <row r="74" spans="1:9" s="190" customFormat="1" ht="12" thickBot="1" x14ac:dyDescent="0.25">
      <c r="C74" s="248"/>
      <c r="G74" s="256"/>
    </row>
    <row r="75" spans="1:9" s="190" customFormat="1" ht="12" thickBot="1" x14ac:dyDescent="0.25">
      <c r="C75" s="221" t="s">
        <v>210</v>
      </c>
      <c r="D75" s="222"/>
      <c r="E75" s="222"/>
      <c r="F75" s="222"/>
      <c r="G75" s="234">
        <f>SUM(G73:G73)</f>
        <v>0</v>
      </c>
    </row>
    <row r="76" spans="1:9" s="190" customFormat="1" ht="12" thickBot="1" x14ac:dyDescent="0.25"/>
    <row r="77" spans="1:9" s="190" customFormat="1" ht="11.25" x14ac:dyDescent="0.2">
      <c r="A77" s="185" t="s">
        <v>213</v>
      </c>
      <c r="B77" s="186"/>
      <c r="C77" s="257" t="s">
        <v>214</v>
      </c>
      <c r="D77" s="258"/>
      <c r="E77" s="186"/>
      <c r="F77" s="186"/>
      <c r="G77" s="264" t="s">
        <v>215</v>
      </c>
    </row>
    <row r="78" spans="1:9" s="190" customFormat="1" ht="11.25" x14ac:dyDescent="0.2">
      <c r="A78" s="239"/>
      <c r="B78" s="240"/>
      <c r="C78" s="428"/>
      <c r="D78" s="429"/>
      <c r="E78" s="326"/>
      <c r="F78" s="259"/>
      <c r="G78" s="263"/>
    </row>
    <row r="79" spans="1:9" s="190" customFormat="1" ht="11.25" x14ac:dyDescent="0.2">
      <c r="A79" s="239"/>
      <c r="B79" s="240"/>
      <c r="C79" s="265"/>
      <c r="D79" s="261"/>
      <c r="E79" s="326"/>
      <c r="F79" s="259"/>
      <c r="G79" s="263"/>
    </row>
    <row r="80" spans="1:9" s="190" customFormat="1" ht="11.25" x14ac:dyDescent="0.2">
      <c r="A80" s="239"/>
      <c r="B80" s="240"/>
      <c r="C80" s="265"/>
      <c r="D80" s="261"/>
      <c r="E80" s="326"/>
      <c r="F80" s="259"/>
      <c r="G80" s="263"/>
    </row>
    <row r="81" spans="1:7" s="190" customFormat="1" ht="12" thickBot="1" x14ac:dyDescent="0.25">
      <c r="G81" s="256"/>
    </row>
    <row r="82" spans="1:7" s="190" customFormat="1" ht="12" thickBot="1" x14ac:dyDescent="0.25">
      <c r="C82" s="221" t="s">
        <v>216</v>
      </c>
      <c r="D82" s="222"/>
      <c r="E82" s="222"/>
      <c r="F82" s="222"/>
      <c r="G82" s="266">
        <f>SUM(G78:G80)</f>
        <v>0</v>
      </c>
    </row>
    <row r="83" spans="1:7" s="190" customFormat="1" ht="12" thickBot="1" x14ac:dyDescent="0.25">
      <c r="G83" s="244"/>
    </row>
    <row r="84" spans="1:7" s="190" customFormat="1" ht="11.25" x14ac:dyDescent="0.2">
      <c r="A84" s="185" t="s">
        <v>323</v>
      </c>
      <c r="B84" s="186"/>
      <c r="C84" s="257" t="s">
        <v>217</v>
      </c>
      <c r="D84" s="258"/>
      <c r="E84" s="257" t="s">
        <v>218</v>
      </c>
      <c r="F84" s="258"/>
      <c r="G84" s="193" t="s">
        <v>215</v>
      </c>
    </row>
    <row r="85" spans="1:7" s="190" customFormat="1" ht="11.25" x14ac:dyDescent="0.2">
      <c r="A85" s="239"/>
      <c r="B85" s="259"/>
      <c r="C85" s="426"/>
      <c r="D85" s="427"/>
      <c r="E85" s="267"/>
      <c r="F85" s="268"/>
      <c r="G85" s="263"/>
    </row>
    <row r="86" spans="1:7" s="190" customFormat="1" ht="11.25" x14ac:dyDescent="0.2">
      <c r="A86" s="239"/>
      <c r="B86" s="259"/>
      <c r="C86" s="265"/>
      <c r="D86" s="261"/>
      <c r="E86" s="267"/>
      <c r="F86" s="268"/>
      <c r="G86" s="263"/>
    </row>
    <row r="87" spans="1:7" s="190" customFormat="1" ht="11.25" x14ac:dyDescent="0.2">
      <c r="A87" s="239"/>
      <c r="B87" s="259"/>
      <c r="C87" s="265"/>
      <c r="D87" s="261"/>
      <c r="E87" s="267"/>
      <c r="F87" s="268"/>
      <c r="G87" s="263"/>
    </row>
    <row r="88" spans="1:7" s="190" customFormat="1" ht="12" thickBot="1" x14ac:dyDescent="0.25">
      <c r="G88" s="256"/>
    </row>
    <row r="89" spans="1:7" s="190" customFormat="1" ht="12" thickBot="1" x14ac:dyDescent="0.25">
      <c r="C89" s="221" t="s">
        <v>219</v>
      </c>
      <c r="D89" s="222"/>
      <c r="E89" s="222"/>
      <c r="F89" s="222"/>
      <c r="G89" s="234">
        <f>SUM(G85:G87)</f>
        <v>0</v>
      </c>
    </row>
    <row r="90" spans="1:7" s="190" customFormat="1" ht="12" thickBot="1" x14ac:dyDescent="0.25">
      <c r="B90" s="305"/>
      <c r="C90" s="226"/>
      <c r="D90" s="226"/>
      <c r="E90" s="322"/>
      <c r="F90" s="226"/>
      <c r="G90" s="249"/>
    </row>
    <row r="91" spans="1:7" s="190" customFormat="1" ht="11.25" x14ac:dyDescent="0.2">
      <c r="A91" s="424" t="s">
        <v>321</v>
      </c>
      <c r="B91" s="186"/>
      <c r="C91" s="257" t="s">
        <v>214</v>
      </c>
      <c r="D91" s="258"/>
      <c r="E91" s="321"/>
      <c r="F91" s="186"/>
      <c r="G91" s="264" t="s">
        <v>215</v>
      </c>
    </row>
    <row r="92" spans="1:7" s="190" customFormat="1" ht="11.25" x14ac:dyDescent="0.2">
      <c r="A92" s="308"/>
      <c r="B92" s="304"/>
      <c r="C92" s="428"/>
      <c r="D92" s="429"/>
      <c r="E92" s="323"/>
      <c r="F92" s="259"/>
      <c r="G92" s="263"/>
    </row>
    <row r="93" spans="1:7" s="190" customFormat="1" ht="11.25" x14ac:dyDescent="0.2">
      <c r="A93" s="307"/>
      <c r="B93" s="240"/>
      <c r="C93" s="428"/>
      <c r="D93" s="429"/>
      <c r="E93" s="323"/>
      <c r="F93" s="259"/>
      <c r="G93" s="263"/>
    </row>
    <row r="94" spans="1:7" s="190" customFormat="1" ht="11.25" x14ac:dyDescent="0.2">
      <c r="A94" s="306"/>
      <c r="B94" s="240"/>
      <c r="C94" s="428"/>
      <c r="D94" s="429"/>
      <c r="E94" s="323"/>
      <c r="F94" s="259"/>
      <c r="G94" s="263"/>
    </row>
    <row r="95" spans="1:7" s="190" customFormat="1" ht="12" thickBot="1" x14ac:dyDescent="0.25">
      <c r="A95" s="194"/>
      <c r="G95" s="256"/>
    </row>
    <row r="96" spans="1:7" s="190" customFormat="1" ht="12" thickBot="1" x14ac:dyDescent="0.25">
      <c r="A96" s="194"/>
      <c r="C96" s="221" t="s">
        <v>220</v>
      </c>
      <c r="D96" s="222"/>
      <c r="E96" s="222"/>
      <c r="F96" s="222"/>
      <c r="G96" s="266">
        <f>SUM(G92:G94)</f>
        <v>0</v>
      </c>
    </row>
    <row r="97" spans="1:17" s="190" customFormat="1" ht="12" thickBot="1" x14ac:dyDescent="0.25">
      <c r="A97" s="194"/>
      <c r="C97" s="226"/>
      <c r="D97" s="226"/>
      <c r="E97" s="226"/>
      <c r="F97" s="226"/>
      <c r="G97" s="270"/>
    </row>
    <row r="98" spans="1:17" s="190" customFormat="1" ht="11.25" x14ac:dyDescent="0.2">
      <c r="A98" s="425" t="s">
        <v>322</v>
      </c>
      <c r="B98" s="186"/>
      <c r="C98" s="257" t="s">
        <v>214</v>
      </c>
      <c r="D98" s="258"/>
      <c r="E98" s="269"/>
      <c r="F98" s="269"/>
      <c r="G98" s="264" t="s">
        <v>215</v>
      </c>
    </row>
    <row r="99" spans="1:17" s="190" customFormat="1" ht="11.25" x14ac:dyDescent="0.2">
      <c r="A99" s="239"/>
      <c r="B99" s="240"/>
      <c r="C99" s="428"/>
      <c r="D99" s="429"/>
      <c r="E99" s="326"/>
      <c r="F99" s="259"/>
      <c r="G99" s="263"/>
    </row>
    <row r="100" spans="1:17" s="190" customFormat="1" ht="11.25" x14ac:dyDescent="0.2">
      <c r="A100" s="239"/>
      <c r="B100" s="240"/>
      <c r="C100" s="428"/>
      <c r="D100" s="429"/>
      <c r="E100" s="326"/>
      <c r="F100" s="259"/>
      <c r="G100" s="263"/>
    </row>
    <row r="101" spans="1:17" s="190" customFormat="1" ht="11.25" x14ac:dyDescent="0.2">
      <c r="A101" s="239"/>
      <c r="B101" s="245"/>
      <c r="C101" s="428"/>
      <c r="D101" s="429"/>
      <c r="E101" s="326"/>
      <c r="F101" s="327"/>
      <c r="G101" s="271"/>
    </row>
    <row r="102" spans="1:17" s="190" customFormat="1" ht="12" thickBot="1" x14ac:dyDescent="0.25">
      <c r="B102" s="245"/>
      <c r="F102" s="248"/>
      <c r="G102" s="272"/>
    </row>
    <row r="103" spans="1:17" s="190" customFormat="1" ht="12" thickBot="1" x14ac:dyDescent="0.25">
      <c r="C103" s="221" t="s">
        <v>221</v>
      </c>
      <c r="D103" s="222"/>
      <c r="E103" s="222"/>
      <c r="F103" s="222"/>
      <c r="G103" s="266">
        <f>SUM(G99:G101)</f>
        <v>0</v>
      </c>
    </row>
    <row r="104" spans="1:17" s="190" customFormat="1" ht="12" thickBot="1" x14ac:dyDescent="0.25">
      <c r="G104" s="244"/>
    </row>
    <row r="105" spans="1:17" s="190" customFormat="1" ht="11.25" x14ac:dyDescent="0.2">
      <c r="A105" s="185" t="s">
        <v>222</v>
      </c>
      <c r="B105" s="273"/>
      <c r="C105" s="257" t="s">
        <v>214</v>
      </c>
      <c r="D105" s="258"/>
      <c r="E105" s="269"/>
      <c r="F105" s="269"/>
      <c r="G105" s="264" t="s">
        <v>215</v>
      </c>
    </row>
    <row r="106" spans="1:17" s="190" customFormat="1" ht="11.25" x14ac:dyDescent="0.2">
      <c r="A106" s="239"/>
      <c r="B106" s="240"/>
      <c r="C106" s="428"/>
      <c r="D106" s="429"/>
      <c r="E106" s="326"/>
      <c r="F106" s="259"/>
      <c r="G106" s="263"/>
    </row>
    <row r="107" spans="1:17" s="190" customFormat="1" ht="11.25" x14ac:dyDescent="0.2">
      <c r="A107" s="239"/>
      <c r="B107" s="240"/>
      <c r="C107" s="428"/>
      <c r="D107" s="429"/>
      <c r="E107" s="326"/>
      <c r="F107" s="259"/>
      <c r="G107" s="263"/>
    </row>
    <row r="108" spans="1:17" s="190" customFormat="1" ht="11.25" x14ac:dyDescent="0.2">
      <c r="A108" s="239"/>
      <c r="B108" s="240"/>
      <c r="C108" s="428"/>
      <c r="D108" s="429"/>
      <c r="E108" s="326"/>
      <c r="F108" s="259"/>
      <c r="G108" s="271"/>
    </row>
    <row r="109" spans="1:17" s="190" customFormat="1" ht="12" thickBot="1" x14ac:dyDescent="0.25">
      <c r="C109" s="226"/>
      <c r="D109" s="226"/>
      <c r="E109" s="226"/>
      <c r="F109" s="226"/>
      <c r="G109" s="275"/>
    </row>
    <row r="110" spans="1:17" s="190" customFormat="1" ht="13.5" thickBot="1" x14ac:dyDescent="0.25">
      <c r="C110" s="221" t="s">
        <v>223</v>
      </c>
      <c r="D110" s="222"/>
      <c r="E110" s="222"/>
      <c r="F110" s="222"/>
      <c r="G110" s="266">
        <f>SUM(G106:G108)</f>
        <v>0</v>
      </c>
      <c r="K110" s="198"/>
      <c r="L110" s="198"/>
      <c r="M110" s="198"/>
      <c r="N110" s="198"/>
      <c r="O110" s="198"/>
      <c r="P110" s="198"/>
      <c r="Q110" s="198"/>
    </row>
    <row r="111" spans="1:17" s="198" customFormat="1" ht="13.5" thickBot="1" x14ac:dyDescent="0.25">
      <c r="B111" s="276"/>
      <c r="E111" s="277"/>
      <c r="G111" s="277"/>
      <c r="K111" s="190"/>
      <c r="L111" s="190"/>
      <c r="M111" s="190"/>
      <c r="N111" s="190"/>
      <c r="O111" s="190"/>
      <c r="P111" s="190"/>
      <c r="Q111" s="190"/>
    </row>
    <row r="112" spans="1:17" s="190" customFormat="1" ht="11.25" x14ac:dyDescent="0.2">
      <c r="A112" s="185" t="s">
        <v>224</v>
      </c>
      <c r="B112" s="186"/>
      <c r="C112" s="257" t="s">
        <v>214</v>
      </c>
      <c r="D112" s="258"/>
      <c r="E112" s="269"/>
      <c r="F112" s="269"/>
      <c r="G112" s="264" t="s">
        <v>215</v>
      </c>
    </row>
    <row r="113" spans="1:17" s="190" customFormat="1" ht="11.25" x14ac:dyDescent="0.2">
      <c r="A113" s="239"/>
      <c r="B113" s="240"/>
      <c r="C113" s="428"/>
      <c r="D113" s="429"/>
      <c r="E113" s="326"/>
      <c r="F113" s="259"/>
      <c r="G113" s="263"/>
    </row>
    <row r="114" spans="1:17" s="190" customFormat="1" ht="11.25" x14ac:dyDescent="0.2">
      <c r="A114" s="239"/>
      <c r="B114" s="240"/>
      <c r="C114" s="428"/>
      <c r="D114" s="429"/>
      <c r="E114" s="326"/>
      <c r="F114" s="259"/>
      <c r="G114" s="263"/>
    </row>
    <row r="115" spans="1:17" s="190" customFormat="1" x14ac:dyDescent="0.2">
      <c r="A115" s="239"/>
      <c r="B115" s="240"/>
      <c r="C115" s="428"/>
      <c r="D115" s="429"/>
      <c r="E115" s="326"/>
      <c r="F115" s="259"/>
      <c r="G115" s="263"/>
      <c r="I115"/>
      <c r="J115"/>
      <c r="K115"/>
    </row>
    <row r="116" spans="1:17" s="190" customFormat="1" ht="13.5" thickBot="1" x14ac:dyDescent="0.25">
      <c r="D116" s="248"/>
      <c r="G116" s="256"/>
      <c r="I116"/>
      <c r="J116"/>
      <c r="K116"/>
    </row>
    <row r="117" spans="1:17" s="190" customFormat="1" ht="13.5" thickBot="1" x14ac:dyDescent="0.25">
      <c r="C117" s="221" t="s">
        <v>225</v>
      </c>
      <c r="D117" s="222"/>
      <c r="E117" s="222"/>
      <c r="F117" s="222"/>
      <c r="G117" s="266">
        <f>SUM(G113:G115)</f>
        <v>0</v>
      </c>
      <c r="I117"/>
      <c r="J117"/>
      <c r="K117"/>
    </row>
    <row r="118" spans="1:17" s="190" customFormat="1" ht="13.5" thickBot="1" x14ac:dyDescent="0.25">
      <c r="G118" s="244"/>
      <c r="I118"/>
      <c r="J118"/>
      <c r="K118"/>
    </row>
    <row r="119" spans="1:17" s="190" customFormat="1" x14ac:dyDescent="0.2">
      <c r="A119" s="185" t="s">
        <v>226</v>
      </c>
      <c r="B119" s="186"/>
      <c r="C119" s="257" t="s">
        <v>227</v>
      </c>
      <c r="D119" s="257"/>
      <c r="E119" s="328"/>
      <c r="F119" s="274"/>
      <c r="G119" s="264" t="s">
        <v>215</v>
      </c>
      <c r="I119"/>
      <c r="J119"/>
      <c r="K119"/>
    </row>
    <row r="120" spans="1:17" s="190" customFormat="1" x14ac:dyDescent="0.2">
      <c r="A120" s="239"/>
      <c r="B120" s="240"/>
      <c r="C120" s="428"/>
      <c r="D120" s="429"/>
      <c r="E120" s="325"/>
      <c r="F120" s="324"/>
      <c r="G120" s="263"/>
      <c r="I120"/>
      <c r="J120"/>
      <c r="K120"/>
    </row>
    <row r="121" spans="1:17" s="190" customFormat="1" x14ac:dyDescent="0.2">
      <c r="A121" s="239"/>
      <c r="B121" s="240"/>
      <c r="C121" s="428"/>
      <c r="D121" s="429"/>
      <c r="E121" s="325"/>
      <c r="F121" s="324"/>
      <c r="G121" s="263"/>
      <c r="I121"/>
      <c r="J121"/>
      <c r="K121"/>
    </row>
    <row r="122" spans="1:17" s="190" customFormat="1" ht="11.25" x14ac:dyDescent="0.2">
      <c r="A122" s="239"/>
      <c r="B122" s="240"/>
      <c r="C122" s="428"/>
      <c r="D122" s="429"/>
      <c r="E122" s="325"/>
      <c r="F122" s="324"/>
      <c r="G122" s="271"/>
    </row>
    <row r="123" spans="1:17" s="190" customFormat="1" ht="13.5" thickBot="1" x14ac:dyDescent="0.25">
      <c r="G123" s="272"/>
      <c r="K123" s="198"/>
      <c r="L123" s="198"/>
      <c r="M123" s="198"/>
      <c r="N123" s="198"/>
      <c r="O123" s="198"/>
      <c r="P123" s="198"/>
      <c r="Q123" s="198"/>
    </row>
    <row r="124" spans="1:17" s="198" customFormat="1" ht="13.5" thickBot="1" x14ac:dyDescent="0.25">
      <c r="A124" s="190"/>
      <c r="B124" s="190"/>
      <c r="C124" s="221" t="s">
        <v>228</v>
      </c>
      <c r="D124" s="222"/>
      <c r="E124" s="222"/>
      <c r="F124" s="222"/>
      <c r="G124" s="266">
        <f>SUM(G120:G122)</f>
        <v>0</v>
      </c>
      <c r="H124" s="278" t="s">
        <v>298</v>
      </c>
      <c r="I124" s="279"/>
    </row>
    <row r="125" spans="1:17" s="198" customFormat="1" ht="13.5" thickBot="1" x14ac:dyDescent="0.25">
      <c r="A125" s="276"/>
      <c r="B125" s="276"/>
      <c r="C125" s="277"/>
      <c r="H125" s="285">
        <f ca="1">NOW()</f>
        <v>45048.44266724537</v>
      </c>
      <c r="I125" s="279"/>
    </row>
    <row r="126" spans="1:17" s="198" customFormat="1" ht="13.5" customHeight="1" thickBot="1" x14ac:dyDescent="0.25">
      <c r="A126" s="276"/>
      <c r="B126" s="280" t="s">
        <v>229</v>
      </c>
      <c r="C126" s="281"/>
      <c r="D126" s="282"/>
      <c r="E126" s="283"/>
      <c r="F126" s="283"/>
      <c r="G126" s="284">
        <f>I38+G57+G63+G51+G70+G75+G45+G82+G89+G96+G103+G110+G117+G124</f>
        <v>0</v>
      </c>
      <c r="H126" s="197"/>
      <c r="K126" s="286"/>
      <c r="L126" s="286"/>
      <c r="M126" s="286"/>
      <c r="N126" s="286"/>
      <c r="O126" s="286"/>
      <c r="P126" s="286"/>
      <c r="Q126" s="286"/>
    </row>
    <row r="127" spans="1:17" s="286" customFormat="1" ht="23.25" x14ac:dyDescent="0.2">
      <c r="A127" s="198"/>
      <c r="B127" s="276"/>
      <c r="C127" s="198"/>
      <c r="D127" s="198"/>
      <c r="E127" s="277"/>
      <c r="F127" s="198"/>
      <c r="G127" s="277"/>
      <c r="H127" s="290"/>
      <c r="I127" s="289"/>
      <c r="K127" s="198"/>
      <c r="L127" s="198"/>
      <c r="M127" s="198"/>
      <c r="N127" s="198"/>
      <c r="O127" s="198"/>
      <c r="P127" s="198"/>
      <c r="Q127" s="198"/>
    </row>
    <row r="128" spans="1:17" s="198" customFormat="1" ht="12" customHeight="1" x14ac:dyDescent="0.2">
      <c r="A128" s="287" t="s">
        <v>230</v>
      </c>
      <c r="B128" s="287"/>
      <c r="C128" s="288"/>
      <c r="D128" s="289"/>
      <c r="E128" s="288"/>
      <c r="F128" s="289"/>
      <c r="G128" s="288"/>
      <c r="H128" s="197"/>
    </row>
    <row r="129" spans="1:9" x14ac:dyDescent="0.2">
      <c r="A129"/>
      <c r="B129"/>
      <c r="C129"/>
      <c r="D129"/>
      <c r="E129"/>
      <c r="F129"/>
      <c r="G129"/>
      <c r="H129"/>
      <c r="I129"/>
    </row>
    <row r="130" spans="1:9" x14ac:dyDescent="0.2">
      <c r="A130"/>
      <c r="B130"/>
      <c r="C130"/>
      <c r="D130"/>
      <c r="E130"/>
      <c r="F130"/>
      <c r="G130"/>
      <c r="H130"/>
      <c r="I130"/>
    </row>
    <row r="131" spans="1:9" s="35" customFormat="1" ht="23.25" x14ac:dyDescent="0.35">
      <c r="A131"/>
      <c r="B131"/>
      <c r="C131"/>
      <c r="D131"/>
      <c r="E131"/>
      <c r="F131"/>
      <c r="G131"/>
      <c r="H131"/>
      <c r="I131"/>
    </row>
    <row r="132" spans="1:9" ht="12" customHeight="1" x14ac:dyDescent="0.2">
      <c r="A132"/>
      <c r="B132"/>
      <c r="C132"/>
      <c r="D132"/>
      <c r="E132"/>
      <c r="F132"/>
      <c r="G132"/>
      <c r="H132"/>
      <c r="I132"/>
    </row>
    <row r="133" spans="1:9" x14ac:dyDescent="0.2">
      <c r="A133"/>
      <c r="B133"/>
      <c r="C133"/>
      <c r="D133"/>
      <c r="E133"/>
      <c r="F133"/>
      <c r="G133"/>
      <c r="H133"/>
      <c r="I133"/>
    </row>
    <row r="134" spans="1:9" x14ac:dyDescent="0.2">
      <c r="A134"/>
      <c r="B134"/>
      <c r="C134"/>
      <c r="D134"/>
      <c r="E134"/>
      <c r="F134"/>
      <c r="G134"/>
      <c r="H134"/>
      <c r="I134"/>
    </row>
    <row r="135" spans="1:9" x14ac:dyDescent="0.2">
      <c r="A135"/>
      <c r="B135"/>
      <c r="C135"/>
      <c r="D135"/>
      <c r="E135"/>
      <c r="F135"/>
      <c r="G135"/>
      <c r="H135"/>
      <c r="I135"/>
    </row>
    <row r="136" spans="1:9" x14ac:dyDescent="0.2">
      <c r="A136"/>
      <c r="B136"/>
      <c r="C136"/>
      <c r="D136"/>
      <c r="E136"/>
      <c r="F136"/>
      <c r="G136"/>
      <c r="H136"/>
      <c r="I136"/>
    </row>
    <row r="137" spans="1:9" x14ac:dyDescent="0.2">
      <c r="A137" s="5"/>
      <c r="C137" s="43"/>
    </row>
    <row r="138" spans="1:9" x14ac:dyDescent="0.2">
      <c r="A138" s="5"/>
      <c r="C138" s="43"/>
    </row>
    <row r="139" spans="1:9" x14ac:dyDescent="0.2">
      <c r="A139" s="5"/>
      <c r="C139" s="43"/>
    </row>
    <row r="140" spans="1:9" x14ac:dyDescent="0.2">
      <c r="A140" s="5"/>
      <c r="C140" s="42"/>
    </row>
    <row r="141" spans="1:9" x14ac:dyDescent="0.2">
      <c r="A141" s="5"/>
      <c r="C141" s="42"/>
    </row>
    <row r="142" spans="1:9" x14ac:dyDescent="0.2">
      <c r="A142" s="5"/>
      <c r="C142" s="42"/>
      <c r="H142" s="5"/>
    </row>
    <row r="143" spans="1:9" x14ac:dyDescent="0.2">
      <c r="A143" s="5"/>
      <c r="C143" s="42"/>
      <c r="H143" s="5"/>
    </row>
    <row r="144" spans="1:9" x14ac:dyDescent="0.2">
      <c r="A144" s="5"/>
      <c r="C144" s="42"/>
      <c r="H144" s="5"/>
    </row>
    <row r="145" spans="1:8" x14ac:dyDescent="0.2">
      <c r="A145" s="5"/>
      <c r="H145" s="5"/>
    </row>
    <row r="146" spans="1:8" x14ac:dyDescent="0.2">
      <c r="A146" s="5"/>
      <c r="H146" s="5"/>
    </row>
    <row r="147" spans="1:8" x14ac:dyDescent="0.2">
      <c r="A147" s="5"/>
      <c r="H147" s="5"/>
    </row>
    <row r="148" spans="1:8" x14ac:dyDescent="0.2">
      <c r="A148" s="5"/>
      <c r="H148" s="5"/>
    </row>
    <row r="149" spans="1:8" x14ac:dyDescent="0.2">
      <c r="A149" s="5"/>
      <c r="G149" s="43"/>
      <c r="H149" s="5"/>
    </row>
    <row r="150" spans="1:8" x14ac:dyDescent="0.2">
      <c r="A150" s="5"/>
      <c r="H150" s="5"/>
    </row>
    <row r="151" spans="1:8" x14ac:dyDescent="0.2">
      <c r="A151" s="5"/>
      <c r="H151" s="5"/>
    </row>
    <row r="152" spans="1:8" x14ac:dyDescent="0.2">
      <c r="A152" s="5"/>
      <c r="H152" s="5"/>
    </row>
    <row r="153" spans="1:8" x14ac:dyDescent="0.2">
      <c r="A153" s="5"/>
      <c r="H153" s="5"/>
    </row>
    <row r="154" spans="1:8" x14ac:dyDescent="0.2">
      <c r="A154" s="5"/>
      <c r="H154" s="5"/>
    </row>
    <row r="155" spans="1:8" x14ac:dyDescent="0.2">
      <c r="A155" s="5"/>
      <c r="H155" s="5"/>
    </row>
    <row r="156" spans="1:8" x14ac:dyDescent="0.2">
      <c r="A156" s="5"/>
      <c r="H156" s="5"/>
    </row>
    <row r="157" spans="1:8" x14ac:dyDescent="0.2">
      <c r="A157" s="5"/>
      <c r="H157" s="5"/>
    </row>
    <row r="158" spans="1:8" s="5" customFormat="1" x14ac:dyDescent="0.2"/>
    <row r="159" spans="1:8" s="5" customFormat="1" x14ac:dyDescent="0.2"/>
    <row r="160" spans="1:8" s="5" customFormat="1" x14ac:dyDescent="0.2"/>
    <row r="161" s="5" customFormat="1" x14ac:dyDescent="0.2"/>
    <row r="162" s="5" customFormat="1" x14ac:dyDescent="0.2"/>
    <row r="163" s="5" customFormat="1" x14ac:dyDescent="0.2"/>
    <row r="164" s="5" customFormat="1" x14ac:dyDescent="0.2"/>
    <row r="165" s="5" customFormat="1" x14ac:dyDescent="0.2"/>
    <row r="166" s="5" customFormat="1" x14ac:dyDescent="0.2"/>
    <row r="167" s="5" customFormat="1" x14ac:dyDescent="0.2"/>
    <row r="168" s="5" customFormat="1" x14ac:dyDescent="0.2"/>
    <row r="169" s="5" customFormat="1" x14ac:dyDescent="0.2"/>
    <row r="170" s="5" customFormat="1" x14ac:dyDescent="0.2"/>
    <row r="171" s="5" customFormat="1" x14ac:dyDescent="0.2"/>
    <row r="172" s="5" customFormat="1" x14ac:dyDescent="0.2"/>
    <row r="173" s="5" customFormat="1" x14ac:dyDescent="0.2"/>
    <row r="174" s="5" customFormat="1" x14ac:dyDescent="0.2"/>
    <row r="175" s="5" customFormat="1" x14ac:dyDescent="0.2"/>
    <row r="176" s="5" customFormat="1" x14ac:dyDescent="0.2"/>
    <row r="177" s="5" customFormat="1" x14ac:dyDescent="0.2"/>
    <row r="178" s="5" customFormat="1" x14ac:dyDescent="0.2"/>
    <row r="179" s="5" customFormat="1" x14ac:dyDescent="0.2"/>
    <row r="180" s="5" customFormat="1" x14ac:dyDescent="0.2"/>
    <row r="181" s="5" customFormat="1" x14ac:dyDescent="0.2"/>
    <row r="182" s="5" customFormat="1" x14ac:dyDescent="0.2"/>
    <row r="183" s="5" customFormat="1" x14ac:dyDescent="0.2"/>
    <row r="184" s="5" customFormat="1" x14ac:dyDescent="0.2"/>
    <row r="185" s="5" customFormat="1" x14ac:dyDescent="0.2"/>
    <row r="186" s="5" customFormat="1" x14ac:dyDescent="0.2"/>
    <row r="187" s="5" customFormat="1" x14ac:dyDescent="0.2"/>
    <row r="188" s="5" customFormat="1" x14ac:dyDescent="0.2"/>
    <row r="189" s="5" customFormat="1" x14ac:dyDescent="0.2"/>
    <row r="190" s="5" customFormat="1" x14ac:dyDescent="0.2"/>
    <row r="191" s="5" customFormat="1" x14ac:dyDescent="0.2"/>
    <row r="192" s="5" customFormat="1" x14ac:dyDescent="0.2"/>
    <row r="193" spans="1:8" x14ac:dyDescent="0.2">
      <c r="A193" s="5"/>
      <c r="C193" s="5"/>
      <c r="D193" s="5"/>
      <c r="E193" s="5"/>
      <c r="F193" s="5"/>
      <c r="G193" s="5"/>
      <c r="H193" s="5"/>
    </row>
    <row r="194" spans="1:8" x14ac:dyDescent="0.2">
      <c r="A194" s="5"/>
      <c r="C194" s="5"/>
      <c r="D194" s="5"/>
      <c r="E194" s="5"/>
      <c r="F194" s="5"/>
      <c r="G194" s="5"/>
      <c r="H194" s="5"/>
    </row>
    <row r="195" spans="1:8" x14ac:dyDescent="0.2">
      <c r="A195" s="5"/>
      <c r="C195" s="5"/>
      <c r="D195" s="5"/>
      <c r="E195" s="5"/>
      <c r="F195" s="5"/>
      <c r="G195" s="5"/>
      <c r="H195" s="5"/>
    </row>
    <row r="196" spans="1:8" x14ac:dyDescent="0.2">
      <c r="A196" s="5"/>
      <c r="C196" s="5"/>
      <c r="D196" s="5"/>
      <c r="E196" s="5"/>
      <c r="F196" s="5"/>
      <c r="G196" s="5"/>
      <c r="H196" s="5"/>
    </row>
    <row r="197" spans="1:8" x14ac:dyDescent="0.2">
      <c r="A197" s="5"/>
      <c r="C197" s="5"/>
      <c r="D197" s="5"/>
      <c r="E197" s="5"/>
      <c r="F197" s="5"/>
      <c r="G197" s="5"/>
      <c r="H197" s="5"/>
    </row>
    <row r="198" spans="1:8" x14ac:dyDescent="0.2">
      <c r="A198" s="5"/>
      <c r="C198" s="5"/>
      <c r="D198" s="5"/>
      <c r="E198" s="5"/>
      <c r="F198" s="5"/>
      <c r="G198" s="5"/>
      <c r="H198" s="5"/>
    </row>
    <row r="199" spans="1:8" x14ac:dyDescent="0.2">
      <c r="A199" s="5"/>
      <c r="C199" s="5"/>
      <c r="D199" s="5"/>
      <c r="E199" s="5"/>
      <c r="F199" s="5"/>
      <c r="G199" s="5"/>
      <c r="H199" s="5"/>
    </row>
    <row r="200" spans="1:8" x14ac:dyDescent="0.2">
      <c r="A200" s="5"/>
      <c r="C200" s="5"/>
      <c r="D200" s="5"/>
      <c r="E200" s="5"/>
      <c r="F200" s="5"/>
      <c r="G200" s="5"/>
      <c r="H200" s="5"/>
    </row>
    <row r="201" spans="1:8" x14ac:dyDescent="0.2">
      <c r="A201" s="5"/>
      <c r="C201" s="5"/>
      <c r="D201" s="5"/>
      <c r="E201" s="5"/>
      <c r="F201" s="5"/>
      <c r="G201" s="5"/>
      <c r="H201" s="5"/>
    </row>
    <row r="202" spans="1:8" x14ac:dyDescent="0.2">
      <c r="A202"/>
      <c r="B202"/>
      <c r="C202"/>
      <c r="D202"/>
      <c r="E202"/>
      <c r="F202"/>
      <c r="G202"/>
      <c r="H202" s="5"/>
    </row>
    <row r="203" spans="1:8" x14ac:dyDescent="0.2">
      <c r="A203"/>
      <c r="B203"/>
      <c r="C203"/>
      <c r="D203"/>
      <c r="E203"/>
      <c r="F203"/>
      <c r="G203"/>
      <c r="H203" s="5"/>
    </row>
    <row r="204" spans="1:8" x14ac:dyDescent="0.2">
      <c r="A204"/>
      <c r="B204"/>
      <c r="C204"/>
      <c r="D204"/>
      <c r="E204"/>
      <c r="F204"/>
      <c r="G204"/>
      <c r="H204" s="5"/>
    </row>
    <row r="205" spans="1:8" x14ac:dyDescent="0.2">
      <c r="A205"/>
      <c r="B205"/>
      <c r="C205"/>
      <c r="D205"/>
      <c r="E205"/>
      <c r="F205"/>
      <c r="G205"/>
      <c r="H205" s="5"/>
    </row>
    <row r="206" spans="1:8" x14ac:dyDescent="0.2">
      <c r="A206"/>
      <c r="B206"/>
      <c r="C206"/>
      <c r="D206"/>
      <c r="E206"/>
      <c r="F206"/>
      <c r="G206"/>
      <c r="H206" s="5"/>
    </row>
    <row r="207" spans="1:8" x14ac:dyDescent="0.2">
      <c r="A207"/>
      <c r="B207"/>
      <c r="C207"/>
      <c r="D207"/>
      <c r="E207"/>
      <c r="F207"/>
      <c r="G207"/>
      <c r="H207" s="5"/>
    </row>
    <row r="208" spans="1:8" x14ac:dyDescent="0.2">
      <c r="A208"/>
      <c r="B208"/>
      <c r="C208"/>
      <c r="D208"/>
      <c r="E208"/>
      <c r="F208"/>
      <c r="G208"/>
      <c r="H208" s="5"/>
    </row>
    <row r="209" spans="1:8" x14ac:dyDescent="0.2">
      <c r="A209"/>
      <c r="B209"/>
      <c r="C209"/>
      <c r="D209"/>
      <c r="E209"/>
      <c r="F209"/>
      <c r="G209"/>
      <c r="H209" s="5"/>
    </row>
    <row r="210" spans="1:8" x14ac:dyDescent="0.2">
      <c r="A210"/>
      <c r="B210"/>
      <c r="C210"/>
      <c r="D210"/>
      <c r="E210"/>
      <c r="F210"/>
      <c r="G210"/>
      <c r="H210" s="5"/>
    </row>
    <row r="211" spans="1:8" x14ac:dyDescent="0.2">
      <c r="A211"/>
      <c r="B211"/>
      <c r="C211"/>
      <c r="D211"/>
      <c r="E211"/>
      <c r="F211"/>
      <c r="G211"/>
      <c r="H211" s="5"/>
    </row>
    <row r="212" spans="1:8" x14ac:dyDescent="0.2">
      <c r="A212"/>
      <c r="B212"/>
      <c r="C212"/>
      <c r="D212"/>
      <c r="E212"/>
      <c r="F212"/>
      <c r="G212"/>
      <c r="H212" s="5"/>
    </row>
    <row r="213" spans="1:8" x14ac:dyDescent="0.2">
      <c r="A213"/>
      <c r="B213"/>
      <c r="C213"/>
      <c r="D213"/>
      <c r="E213"/>
      <c r="F213"/>
      <c r="G213"/>
      <c r="H213" s="5"/>
    </row>
    <row r="214" spans="1:8" x14ac:dyDescent="0.2">
      <c r="A214"/>
      <c r="B214"/>
      <c r="C214"/>
      <c r="D214"/>
      <c r="E214"/>
      <c r="F214"/>
      <c r="G214"/>
      <c r="H214" s="5"/>
    </row>
    <row r="215" spans="1:8" x14ac:dyDescent="0.2">
      <c r="A215"/>
      <c r="B215"/>
      <c r="C215"/>
      <c r="D215"/>
      <c r="E215"/>
      <c r="F215"/>
      <c r="G215"/>
      <c r="H215" s="5"/>
    </row>
    <row r="216" spans="1:8" x14ac:dyDescent="0.2">
      <c r="A216"/>
      <c r="B216"/>
      <c r="C216"/>
      <c r="D216"/>
      <c r="E216"/>
      <c r="F216"/>
      <c r="G216"/>
      <c r="H216" s="5"/>
    </row>
    <row r="217" spans="1:8" x14ac:dyDescent="0.2">
      <c r="A217"/>
      <c r="B217"/>
      <c r="C217"/>
      <c r="D217"/>
      <c r="E217"/>
      <c r="F217"/>
      <c r="G217"/>
      <c r="H217" s="5"/>
    </row>
    <row r="218" spans="1:8" x14ac:dyDescent="0.2">
      <c r="A218"/>
      <c r="B218"/>
      <c r="C218"/>
      <c r="D218"/>
      <c r="E218"/>
      <c r="F218"/>
      <c r="G218"/>
      <c r="H218" s="5"/>
    </row>
    <row r="219" spans="1:8" x14ac:dyDescent="0.2">
      <c r="A219"/>
      <c r="B219"/>
      <c r="C219"/>
      <c r="D219"/>
      <c r="E219"/>
      <c r="F219"/>
      <c r="G219"/>
      <c r="H219" s="5"/>
    </row>
    <row r="220" spans="1:8" x14ac:dyDescent="0.2">
      <c r="A220"/>
      <c r="B220"/>
      <c r="C220"/>
      <c r="D220"/>
      <c r="E220"/>
      <c r="F220"/>
      <c r="G220"/>
      <c r="H220" s="5"/>
    </row>
    <row r="221" spans="1:8" x14ac:dyDescent="0.2">
      <c r="A221"/>
      <c r="B221"/>
      <c r="C221"/>
      <c r="D221"/>
      <c r="E221"/>
      <c r="F221"/>
      <c r="G221"/>
      <c r="H221" s="5"/>
    </row>
    <row r="222" spans="1:8" x14ac:dyDescent="0.2">
      <c r="A222"/>
      <c r="B222"/>
      <c r="C222"/>
      <c r="D222"/>
      <c r="E222"/>
      <c r="F222"/>
      <c r="G222"/>
    </row>
    <row r="223" spans="1:8" x14ac:dyDescent="0.2">
      <c r="A223"/>
      <c r="B223"/>
      <c r="C223"/>
      <c r="D223"/>
      <c r="E223"/>
      <c r="F223"/>
      <c r="G223"/>
    </row>
    <row r="224" spans="1:8" x14ac:dyDescent="0.2">
      <c r="A224"/>
      <c r="B224"/>
      <c r="C224"/>
      <c r="D224"/>
      <c r="E224"/>
      <c r="F224"/>
      <c r="G224"/>
    </row>
    <row r="225" spans="1:8" x14ac:dyDescent="0.2">
      <c r="A225"/>
      <c r="B225"/>
      <c r="C225"/>
      <c r="D225"/>
      <c r="E225"/>
      <c r="F225"/>
      <c r="G225"/>
    </row>
    <row r="226" spans="1:8" ht="11.25" customHeight="1" x14ac:dyDescent="0.2">
      <c r="A226"/>
      <c r="B226"/>
      <c r="C226"/>
      <c r="D226"/>
      <c r="E226"/>
      <c r="F226"/>
      <c r="G226"/>
    </row>
    <row r="227" spans="1:8" s="31" customFormat="1" x14ac:dyDescent="0.2">
      <c r="A227"/>
      <c r="B227"/>
      <c r="C227"/>
      <c r="D227"/>
      <c r="E227"/>
      <c r="F227"/>
      <c r="G227"/>
    </row>
    <row r="228" spans="1:8" x14ac:dyDescent="0.2">
      <c r="A228"/>
      <c r="B228"/>
      <c r="C228"/>
      <c r="D228"/>
      <c r="E228"/>
      <c r="F228"/>
      <c r="G228"/>
      <c r="H228" s="5"/>
    </row>
    <row r="229" spans="1:8" x14ac:dyDescent="0.2">
      <c r="A229"/>
      <c r="B229"/>
      <c r="C229"/>
      <c r="D229"/>
      <c r="E229"/>
      <c r="F229"/>
      <c r="G229"/>
      <c r="H229" s="5"/>
    </row>
    <row r="230" spans="1:8" x14ac:dyDescent="0.2">
      <c r="A230"/>
      <c r="B230"/>
      <c r="C230"/>
      <c r="D230"/>
      <c r="E230"/>
      <c r="F230"/>
      <c r="G230"/>
      <c r="H230" s="5"/>
    </row>
    <row r="231" spans="1:8" x14ac:dyDescent="0.2">
      <c r="A231"/>
      <c r="B231"/>
      <c r="C231"/>
      <c r="D231"/>
      <c r="E231"/>
      <c r="F231"/>
      <c r="G231"/>
      <c r="H231" s="5"/>
    </row>
    <row r="232" spans="1:8" x14ac:dyDescent="0.2">
      <c r="A232"/>
      <c r="B232"/>
      <c r="C232"/>
      <c r="D232"/>
      <c r="E232"/>
      <c r="F232"/>
      <c r="G232"/>
      <c r="H232" s="5"/>
    </row>
    <row r="233" spans="1:8" x14ac:dyDescent="0.2">
      <c r="A233"/>
      <c r="B233"/>
      <c r="C233"/>
      <c r="D233"/>
      <c r="E233"/>
      <c r="F233"/>
      <c r="G233"/>
      <c r="H233" s="5"/>
    </row>
    <row r="234" spans="1:8" x14ac:dyDescent="0.2">
      <c r="A234"/>
      <c r="B234"/>
      <c r="C234"/>
      <c r="D234"/>
      <c r="E234"/>
      <c r="F234"/>
      <c r="G234"/>
      <c r="H234" s="5"/>
    </row>
    <row r="235" spans="1:8" x14ac:dyDescent="0.2">
      <c r="A235"/>
      <c r="B235"/>
      <c r="C235"/>
      <c r="D235"/>
      <c r="E235"/>
      <c r="F235"/>
      <c r="G235"/>
      <c r="H235" s="5"/>
    </row>
    <row r="236" spans="1:8" x14ac:dyDescent="0.2">
      <c r="A236"/>
      <c r="B236"/>
      <c r="C236"/>
      <c r="D236"/>
      <c r="E236"/>
      <c r="F236"/>
      <c r="G236"/>
      <c r="H236" s="5"/>
    </row>
    <row r="237" spans="1:8" x14ac:dyDescent="0.2">
      <c r="A237"/>
      <c r="B237"/>
      <c r="C237"/>
      <c r="D237"/>
      <c r="E237"/>
      <c r="F237"/>
      <c r="G237"/>
      <c r="H237" s="5"/>
    </row>
    <row r="238" spans="1:8" x14ac:dyDescent="0.2">
      <c r="A238"/>
      <c r="B238"/>
      <c r="C238"/>
      <c r="D238"/>
      <c r="E238"/>
      <c r="F238"/>
      <c r="G238"/>
      <c r="H238" s="5"/>
    </row>
    <row r="239" spans="1:8" x14ac:dyDescent="0.2">
      <c r="A239"/>
      <c r="B239"/>
      <c r="C239"/>
      <c r="D239"/>
      <c r="E239"/>
      <c r="F239"/>
      <c r="G239"/>
      <c r="H239" s="5"/>
    </row>
    <row r="240" spans="1:8" x14ac:dyDescent="0.2">
      <c r="A240"/>
      <c r="B240"/>
      <c r="C240"/>
      <c r="D240"/>
      <c r="E240"/>
      <c r="F240"/>
      <c r="G240"/>
      <c r="H240" s="5"/>
    </row>
    <row r="241" spans="1:8" x14ac:dyDescent="0.2">
      <c r="A241"/>
      <c r="B241"/>
      <c r="C241"/>
      <c r="D241"/>
      <c r="E241"/>
      <c r="F241"/>
      <c r="G241"/>
      <c r="H241" s="5"/>
    </row>
    <row r="242" spans="1:8" x14ac:dyDescent="0.2">
      <c r="A242"/>
      <c r="B242"/>
      <c r="C242"/>
      <c r="D242"/>
      <c r="E242"/>
      <c r="F242"/>
      <c r="G242"/>
      <c r="H242" s="5"/>
    </row>
    <row r="243" spans="1:8" x14ac:dyDescent="0.2">
      <c r="A243"/>
      <c r="B243"/>
      <c r="C243"/>
      <c r="D243"/>
      <c r="E243"/>
      <c r="F243"/>
      <c r="G243"/>
      <c r="H243" s="5"/>
    </row>
    <row r="244" spans="1:8" x14ac:dyDescent="0.2">
      <c r="A244"/>
      <c r="B244"/>
      <c r="C244"/>
      <c r="D244"/>
      <c r="E244"/>
      <c r="F244"/>
      <c r="G244"/>
      <c r="H244" s="5"/>
    </row>
    <row r="245" spans="1:8" x14ac:dyDescent="0.2">
      <c r="A245"/>
      <c r="B245"/>
      <c r="C245"/>
      <c r="D245"/>
      <c r="E245"/>
      <c r="F245"/>
      <c r="G245"/>
      <c r="H245" s="5"/>
    </row>
    <row r="246" spans="1:8" x14ac:dyDescent="0.2">
      <c r="A246"/>
      <c r="B246"/>
      <c r="C246"/>
      <c r="D246"/>
      <c r="E246"/>
      <c r="F246"/>
      <c r="G246"/>
      <c r="H246" s="5"/>
    </row>
    <row r="247" spans="1:8" x14ac:dyDescent="0.2">
      <c r="A247"/>
      <c r="B247"/>
      <c r="C247"/>
      <c r="D247"/>
      <c r="E247"/>
      <c r="F247"/>
      <c r="G247"/>
      <c r="H247" s="5"/>
    </row>
    <row r="248" spans="1:8" x14ac:dyDescent="0.2">
      <c r="A248"/>
      <c r="B248"/>
      <c r="C248"/>
      <c r="D248"/>
      <c r="E248"/>
      <c r="F248"/>
      <c r="G248"/>
      <c r="H248" s="5"/>
    </row>
    <row r="249" spans="1:8" x14ac:dyDescent="0.2">
      <c r="A249"/>
      <c r="B249"/>
      <c r="C249"/>
      <c r="D249"/>
      <c r="E249"/>
      <c r="F249"/>
      <c r="G249"/>
      <c r="H249" s="5"/>
    </row>
    <row r="250" spans="1:8" x14ac:dyDescent="0.2">
      <c r="A250"/>
      <c r="B250"/>
      <c r="C250"/>
      <c r="D250"/>
      <c r="E250"/>
      <c r="F250"/>
      <c r="G250"/>
      <c r="H250" s="5"/>
    </row>
    <row r="251" spans="1:8" x14ac:dyDescent="0.2">
      <c r="A251"/>
      <c r="B251"/>
      <c r="C251"/>
      <c r="D251"/>
      <c r="E251"/>
      <c r="F251"/>
      <c r="G251"/>
      <c r="H251" s="5"/>
    </row>
    <row r="252" spans="1:8" x14ac:dyDescent="0.2">
      <c r="A252"/>
      <c r="B252"/>
      <c r="C252"/>
      <c r="D252"/>
      <c r="E252"/>
      <c r="F252"/>
      <c r="G252"/>
      <c r="H252" s="5"/>
    </row>
    <row r="253" spans="1:8" x14ac:dyDescent="0.2">
      <c r="A253"/>
      <c r="B253"/>
      <c r="C253"/>
      <c r="D253"/>
      <c r="E253"/>
      <c r="F253"/>
      <c r="G253"/>
      <c r="H253" s="5"/>
    </row>
    <row r="254" spans="1:8" x14ac:dyDescent="0.2">
      <c r="A254"/>
      <c r="B254"/>
      <c r="C254"/>
      <c r="D254"/>
      <c r="E254"/>
      <c r="F254"/>
      <c r="G254"/>
      <c r="H254" s="5"/>
    </row>
    <row r="255" spans="1:8" x14ac:dyDescent="0.2">
      <c r="A255"/>
      <c r="B255"/>
      <c r="C255"/>
      <c r="D255"/>
      <c r="E255"/>
      <c r="F255"/>
      <c r="G255"/>
      <c r="H255" s="5"/>
    </row>
    <row r="256" spans="1:8" x14ac:dyDescent="0.2">
      <c r="A256"/>
      <c r="B256"/>
      <c r="C256"/>
      <c r="D256"/>
      <c r="E256"/>
      <c r="F256"/>
      <c r="G256"/>
      <c r="H256" s="5"/>
    </row>
    <row r="257" spans="1:8" x14ac:dyDescent="0.2">
      <c r="A257"/>
      <c r="B257"/>
      <c r="C257"/>
      <c r="D257"/>
      <c r="E257"/>
      <c r="F257"/>
      <c r="G257"/>
      <c r="H257" s="5"/>
    </row>
    <row r="258" spans="1:8" x14ac:dyDescent="0.2">
      <c r="A258"/>
      <c r="B258"/>
      <c r="C258"/>
      <c r="D258"/>
      <c r="E258"/>
      <c r="F258"/>
      <c r="G258"/>
      <c r="H258" s="5"/>
    </row>
    <row r="259" spans="1:8" x14ac:dyDescent="0.2">
      <c r="A259"/>
      <c r="B259"/>
      <c r="C259"/>
      <c r="D259"/>
      <c r="E259"/>
      <c r="F259"/>
      <c r="G259"/>
      <c r="H259" s="5"/>
    </row>
    <row r="260" spans="1:8" x14ac:dyDescent="0.2">
      <c r="A260"/>
      <c r="B260"/>
      <c r="C260"/>
      <c r="D260"/>
      <c r="E260"/>
      <c r="F260"/>
      <c r="G260"/>
      <c r="H260" s="5"/>
    </row>
    <row r="261" spans="1:8" x14ac:dyDescent="0.2">
      <c r="A261"/>
      <c r="B261"/>
      <c r="C261"/>
      <c r="D261"/>
      <c r="E261"/>
      <c r="F261"/>
      <c r="G261"/>
      <c r="H261" s="5"/>
    </row>
    <row r="262" spans="1:8" x14ac:dyDescent="0.2">
      <c r="A262"/>
      <c r="B262"/>
      <c r="C262"/>
      <c r="D262"/>
      <c r="E262"/>
      <c r="F262"/>
      <c r="G262"/>
      <c r="H262" s="5"/>
    </row>
    <row r="263" spans="1:8" x14ac:dyDescent="0.2">
      <c r="A263"/>
      <c r="B263"/>
      <c r="C263"/>
      <c r="D263"/>
      <c r="E263"/>
      <c r="F263"/>
      <c r="G263"/>
      <c r="H263" s="5"/>
    </row>
    <row r="264" spans="1:8" x14ac:dyDescent="0.2">
      <c r="A264"/>
      <c r="B264"/>
      <c r="C264"/>
      <c r="D264"/>
      <c r="E264"/>
      <c r="F264"/>
      <c r="G264"/>
      <c r="H264" s="5"/>
    </row>
    <row r="265" spans="1:8" x14ac:dyDescent="0.2">
      <c r="A265"/>
      <c r="B265"/>
      <c r="C265"/>
      <c r="D265"/>
      <c r="E265"/>
      <c r="F265"/>
      <c r="G265"/>
      <c r="H265" s="5"/>
    </row>
    <row r="266" spans="1:8" x14ac:dyDescent="0.2">
      <c r="A266"/>
      <c r="B266"/>
      <c r="C266"/>
      <c r="D266"/>
      <c r="E266"/>
      <c r="F266"/>
      <c r="G266"/>
      <c r="H266" s="5"/>
    </row>
    <row r="267" spans="1:8" x14ac:dyDescent="0.2">
      <c r="A267"/>
      <c r="B267"/>
      <c r="C267"/>
      <c r="D267"/>
      <c r="E267"/>
      <c r="F267"/>
      <c r="G267"/>
      <c r="H267" s="5"/>
    </row>
    <row r="268" spans="1:8" x14ac:dyDescent="0.2">
      <c r="A268"/>
      <c r="B268"/>
      <c r="C268"/>
      <c r="D268"/>
      <c r="E268"/>
      <c r="F268"/>
      <c r="G268"/>
      <c r="H268" s="5"/>
    </row>
    <row r="269" spans="1:8" x14ac:dyDescent="0.2">
      <c r="A269"/>
      <c r="B269"/>
      <c r="C269"/>
      <c r="D269"/>
      <c r="E269"/>
      <c r="F269"/>
      <c r="G269"/>
      <c r="H269" s="5"/>
    </row>
    <row r="270" spans="1:8" x14ac:dyDescent="0.2">
      <c r="A270"/>
      <c r="B270"/>
      <c r="C270"/>
      <c r="D270"/>
      <c r="E270"/>
      <c r="F270"/>
      <c r="G270"/>
      <c r="H270" s="5"/>
    </row>
    <row r="271" spans="1:8" x14ac:dyDescent="0.2">
      <c r="A271"/>
      <c r="B271"/>
      <c r="C271"/>
      <c r="D271"/>
      <c r="E271"/>
      <c r="F271"/>
      <c r="G271"/>
      <c r="H271" s="5"/>
    </row>
    <row r="272" spans="1:8" x14ac:dyDescent="0.2">
      <c r="A272"/>
      <c r="B272"/>
      <c r="C272"/>
      <c r="D272"/>
      <c r="E272"/>
      <c r="F272"/>
      <c r="G272"/>
      <c r="H272" s="5"/>
    </row>
    <row r="273" spans="1:8" x14ac:dyDescent="0.2">
      <c r="A273"/>
      <c r="B273"/>
      <c r="C273"/>
      <c r="D273"/>
      <c r="E273"/>
      <c r="F273"/>
      <c r="G273"/>
      <c r="H273" s="5"/>
    </row>
    <row r="274" spans="1:8" x14ac:dyDescent="0.2">
      <c r="A274"/>
      <c r="B274"/>
      <c r="C274"/>
      <c r="D274"/>
      <c r="E274"/>
      <c r="F274"/>
      <c r="G274"/>
      <c r="H274" s="5"/>
    </row>
    <row r="275" spans="1:8" x14ac:dyDescent="0.2">
      <c r="A275"/>
      <c r="B275"/>
      <c r="C275"/>
      <c r="D275"/>
      <c r="E275"/>
      <c r="F275"/>
      <c r="G275"/>
      <c r="H275" s="5"/>
    </row>
    <row r="276" spans="1:8" x14ac:dyDescent="0.2">
      <c r="A276"/>
      <c r="B276"/>
      <c r="C276"/>
      <c r="D276"/>
      <c r="E276"/>
      <c r="F276"/>
      <c r="G276"/>
      <c r="H276" s="5"/>
    </row>
    <row r="277" spans="1:8" x14ac:dyDescent="0.2">
      <c r="A277"/>
      <c r="B277"/>
      <c r="C277"/>
      <c r="D277"/>
      <c r="E277"/>
      <c r="F277"/>
      <c r="G277"/>
      <c r="H277" s="5"/>
    </row>
    <row r="278" spans="1:8" x14ac:dyDescent="0.2">
      <c r="A278"/>
      <c r="B278"/>
      <c r="C278"/>
      <c r="D278"/>
      <c r="E278"/>
      <c r="F278"/>
      <c r="G278"/>
      <c r="H278" s="5"/>
    </row>
    <row r="279" spans="1:8" x14ac:dyDescent="0.2">
      <c r="A279"/>
      <c r="B279"/>
      <c r="C279"/>
      <c r="D279"/>
      <c r="E279"/>
      <c r="F279"/>
      <c r="G279"/>
      <c r="H279" s="5"/>
    </row>
    <row r="280" spans="1:8" x14ac:dyDescent="0.2">
      <c r="A280"/>
      <c r="B280"/>
      <c r="C280"/>
      <c r="D280"/>
      <c r="E280"/>
      <c r="F280"/>
      <c r="G280"/>
      <c r="H280" s="5"/>
    </row>
    <row r="281" spans="1:8" x14ac:dyDescent="0.2">
      <c r="A281"/>
      <c r="B281"/>
      <c r="C281"/>
      <c r="D281"/>
      <c r="E281"/>
      <c r="F281"/>
      <c r="G281"/>
      <c r="H281" s="5"/>
    </row>
    <row r="282" spans="1:8" x14ac:dyDescent="0.2">
      <c r="A282"/>
      <c r="B282"/>
      <c r="C282"/>
      <c r="D282"/>
      <c r="E282"/>
      <c r="F282"/>
      <c r="G282"/>
      <c r="H282" s="5"/>
    </row>
    <row r="283" spans="1:8" x14ac:dyDescent="0.2">
      <c r="A283"/>
      <c r="B283"/>
      <c r="C283"/>
      <c r="D283"/>
      <c r="E283"/>
      <c r="F283"/>
      <c r="G283"/>
      <c r="H283" s="5"/>
    </row>
    <row r="284" spans="1:8" x14ac:dyDescent="0.2">
      <c r="A284"/>
      <c r="B284"/>
      <c r="C284"/>
      <c r="D284"/>
      <c r="E284"/>
      <c r="F284"/>
      <c r="G284"/>
      <c r="H284" s="5"/>
    </row>
    <row r="285" spans="1:8" x14ac:dyDescent="0.2">
      <c r="A285"/>
      <c r="B285"/>
      <c r="C285"/>
      <c r="D285"/>
      <c r="E285"/>
      <c r="F285"/>
      <c r="G285"/>
      <c r="H285" s="5"/>
    </row>
    <row r="286" spans="1:8" x14ac:dyDescent="0.2">
      <c r="A286"/>
      <c r="B286"/>
      <c r="C286"/>
      <c r="D286"/>
      <c r="E286"/>
      <c r="F286"/>
      <c r="G286"/>
      <c r="H286" s="5"/>
    </row>
    <row r="287" spans="1:8" x14ac:dyDescent="0.2">
      <c r="A287"/>
      <c r="B287"/>
      <c r="C287"/>
      <c r="D287"/>
      <c r="E287"/>
      <c r="F287"/>
      <c r="G287"/>
      <c r="H287" s="5"/>
    </row>
    <row r="288" spans="1:8" x14ac:dyDescent="0.2">
      <c r="A288"/>
      <c r="B288"/>
      <c r="C288"/>
      <c r="D288"/>
      <c r="E288"/>
      <c r="F288"/>
      <c r="G288"/>
      <c r="H288" s="5"/>
    </row>
    <row r="289" spans="1:8" x14ac:dyDescent="0.2">
      <c r="A289"/>
      <c r="B289"/>
      <c r="C289"/>
      <c r="D289"/>
      <c r="E289"/>
      <c r="F289"/>
      <c r="G289"/>
      <c r="H289" s="5"/>
    </row>
    <row r="290" spans="1:8" x14ac:dyDescent="0.2">
      <c r="A290"/>
      <c r="B290"/>
      <c r="C290"/>
      <c r="D290"/>
      <c r="E290"/>
      <c r="F290"/>
      <c r="G290"/>
      <c r="H290" s="5"/>
    </row>
    <row r="291" spans="1:8" x14ac:dyDescent="0.2">
      <c r="A291"/>
      <c r="B291"/>
      <c r="C291"/>
      <c r="D291"/>
      <c r="E291"/>
      <c r="F291"/>
      <c r="G291"/>
      <c r="H291" s="5"/>
    </row>
    <row r="292" spans="1:8" x14ac:dyDescent="0.2">
      <c r="A292"/>
      <c r="B292"/>
      <c r="C292"/>
      <c r="D292"/>
      <c r="E292"/>
      <c r="F292"/>
      <c r="G292"/>
      <c r="H292" s="5"/>
    </row>
    <row r="293" spans="1:8" x14ac:dyDescent="0.2">
      <c r="A293"/>
      <c r="B293"/>
      <c r="C293"/>
      <c r="D293"/>
      <c r="E293"/>
      <c r="F293"/>
      <c r="G293"/>
      <c r="H293" s="5"/>
    </row>
    <row r="294" spans="1:8" x14ac:dyDescent="0.2">
      <c r="A294"/>
      <c r="B294"/>
      <c r="C294"/>
      <c r="D294"/>
      <c r="E294"/>
      <c r="F294"/>
      <c r="G294"/>
      <c r="H294" s="5"/>
    </row>
    <row r="295" spans="1:8" x14ac:dyDescent="0.2">
      <c r="A295"/>
      <c r="B295"/>
      <c r="C295"/>
      <c r="D295"/>
      <c r="E295"/>
      <c r="F295"/>
      <c r="G295"/>
      <c r="H295" s="5"/>
    </row>
    <row r="296" spans="1:8" x14ac:dyDescent="0.2">
      <c r="A296"/>
      <c r="B296"/>
      <c r="C296"/>
      <c r="D296"/>
      <c r="E296"/>
      <c r="F296"/>
      <c r="G296"/>
      <c r="H296" s="5"/>
    </row>
    <row r="297" spans="1:8" x14ac:dyDescent="0.2">
      <c r="A297"/>
      <c r="B297"/>
      <c r="C297"/>
      <c r="D297"/>
      <c r="E297"/>
      <c r="F297"/>
      <c r="G297"/>
      <c r="H297" s="5"/>
    </row>
    <row r="298" spans="1:8" x14ac:dyDescent="0.2">
      <c r="A298"/>
      <c r="B298"/>
      <c r="C298"/>
      <c r="D298"/>
      <c r="E298"/>
      <c r="F298"/>
      <c r="G298"/>
      <c r="H298" s="5"/>
    </row>
    <row r="299" spans="1:8" x14ac:dyDescent="0.2">
      <c r="A299"/>
      <c r="B299"/>
      <c r="C299"/>
      <c r="D299"/>
      <c r="E299"/>
      <c r="F299"/>
      <c r="G299"/>
      <c r="H299" s="5"/>
    </row>
    <row r="300" spans="1:8" x14ac:dyDescent="0.2">
      <c r="A300"/>
      <c r="B300"/>
      <c r="C300"/>
      <c r="D300"/>
      <c r="E300"/>
      <c r="F300"/>
      <c r="G300"/>
      <c r="H300" s="5"/>
    </row>
    <row r="301" spans="1:8" x14ac:dyDescent="0.2">
      <c r="A301"/>
      <c r="B301"/>
      <c r="C301"/>
      <c r="D301"/>
      <c r="E301"/>
      <c r="F301"/>
      <c r="G301"/>
      <c r="H301" s="5"/>
    </row>
    <row r="302" spans="1:8" x14ac:dyDescent="0.2">
      <c r="A302"/>
      <c r="B302"/>
      <c r="C302"/>
      <c r="D302"/>
      <c r="E302"/>
      <c r="F302"/>
      <c r="G302"/>
      <c r="H302" s="5"/>
    </row>
    <row r="303" spans="1:8" x14ac:dyDescent="0.2">
      <c r="A303"/>
      <c r="B303"/>
      <c r="C303"/>
      <c r="D303"/>
      <c r="E303"/>
      <c r="F303"/>
      <c r="G303"/>
      <c r="H303" s="5"/>
    </row>
    <row r="304" spans="1:8" x14ac:dyDescent="0.2">
      <c r="A304"/>
      <c r="B304"/>
      <c r="C304"/>
      <c r="D304"/>
      <c r="E304"/>
      <c r="F304"/>
      <c r="G304"/>
      <c r="H304" s="5"/>
    </row>
    <row r="305" spans="1:8" x14ac:dyDescent="0.2">
      <c r="A305"/>
      <c r="B305"/>
      <c r="C305"/>
      <c r="D305"/>
      <c r="E305"/>
      <c r="F305"/>
      <c r="G305"/>
      <c r="H305" s="5"/>
    </row>
    <row r="306" spans="1:8" x14ac:dyDescent="0.2">
      <c r="A306"/>
      <c r="B306"/>
      <c r="C306"/>
      <c r="D306"/>
      <c r="E306"/>
      <c r="F306"/>
      <c r="G306"/>
      <c r="H306" s="5"/>
    </row>
    <row r="307" spans="1:8" x14ac:dyDescent="0.2">
      <c r="A307"/>
      <c r="B307"/>
      <c r="C307"/>
      <c r="D307"/>
      <c r="E307"/>
      <c r="F307"/>
      <c r="G307"/>
      <c r="H307" s="5"/>
    </row>
    <row r="308" spans="1:8" x14ac:dyDescent="0.2">
      <c r="A308"/>
      <c r="B308"/>
      <c r="C308"/>
      <c r="D308"/>
      <c r="E308"/>
      <c r="F308"/>
      <c r="G308"/>
      <c r="H308" s="5"/>
    </row>
    <row r="309" spans="1:8" x14ac:dyDescent="0.2">
      <c r="A309"/>
      <c r="B309"/>
      <c r="C309"/>
      <c r="D309"/>
      <c r="E309"/>
      <c r="F309"/>
      <c r="G309"/>
      <c r="H309" s="5"/>
    </row>
    <row r="310" spans="1:8" x14ac:dyDescent="0.2">
      <c r="A310"/>
      <c r="B310"/>
      <c r="C310"/>
      <c r="D310"/>
      <c r="E310"/>
      <c r="F310"/>
      <c r="G310"/>
      <c r="H310" s="5"/>
    </row>
    <row r="311" spans="1:8" x14ac:dyDescent="0.2">
      <c r="A311"/>
      <c r="B311"/>
      <c r="C311"/>
      <c r="D311"/>
      <c r="E311"/>
      <c r="F311"/>
      <c r="G311"/>
      <c r="H311" s="5"/>
    </row>
    <row r="312" spans="1:8" x14ac:dyDescent="0.2">
      <c r="A312"/>
      <c r="B312"/>
      <c r="C312"/>
      <c r="D312"/>
      <c r="E312"/>
      <c r="F312"/>
      <c r="G312"/>
      <c r="H312" s="5"/>
    </row>
    <row r="313" spans="1:8" x14ac:dyDescent="0.2">
      <c r="A313"/>
      <c r="B313"/>
      <c r="C313"/>
      <c r="D313"/>
      <c r="E313"/>
      <c r="F313"/>
      <c r="G313"/>
      <c r="H313" s="5"/>
    </row>
    <row r="314" spans="1:8" x14ac:dyDescent="0.2">
      <c r="A314"/>
      <c r="B314"/>
      <c r="C314"/>
      <c r="D314"/>
      <c r="E314"/>
      <c r="F314"/>
      <c r="G314"/>
      <c r="H314" s="5"/>
    </row>
    <row r="315" spans="1:8" x14ac:dyDescent="0.2">
      <c r="A315"/>
      <c r="B315"/>
      <c r="C315"/>
      <c r="D315"/>
      <c r="E315"/>
      <c r="F315"/>
      <c r="G315"/>
      <c r="H315" s="5"/>
    </row>
    <row r="316" spans="1:8" x14ac:dyDescent="0.2">
      <c r="A316"/>
      <c r="B316"/>
      <c r="C316"/>
      <c r="D316"/>
      <c r="E316"/>
      <c r="F316"/>
      <c r="G316"/>
      <c r="H316" s="5"/>
    </row>
    <row r="317" spans="1:8" x14ac:dyDescent="0.2">
      <c r="A317"/>
      <c r="B317"/>
      <c r="C317"/>
      <c r="D317"/>
      <c r="E317"/>
      <c r="F317"/>
      <c r="G317"/>
      <c r="H317" s="5"/>
    </row>
    <row r="318" spans="1:8" x14ac:dyDescent="0.2">
      <c r="A318"/>
      <c r="B318"/>
      <c r="C318"/>
      <c r="D318"/>
      <c r="E318"/>
      <c r="F318"/>
      <c r="G318"/>
      <c r="H318" s="5"/>
    </row>
    <row r="319" spans="1:8" x14ac:dyDescent="0.2">
      <c r="A319"/>
      <c r="B319"/>
      <c r="C319"/>
      <c r="D319"/>
      <c r="E319"/>
      <c r="F319"/>
      <c r="G319"/>
      <c r="H319" s="5"/>
    </row>
    <row r="320" spans="1:8" x14ac:dyDescent="0.2">
      <c r="A320"/>
      <c r="B320"/>
      <c r="C320"/>
      <c r="D320"/>
      <c r="E320"/>
      <c r="F320"/>
      <c r="G320"/>
      <c r="H320" s="5"/>
    </row>
    <row r="321" spans="1:10" x14ac:dyDescent="0.2">
      <c r="A321"/>
      <c r="B321"/>
      <c r="C321"/>
      <c r="D321"/>
      <c r="E321"/>
      <c r="F321"/>
      <c r="G321"/>
      <c r="H321" s="5"/>
    </row>
    <row r="322" spans="1:10" x14ac:dyDescent="0.2">
      <c r="A322"/>
      <c r="B322"/>
      <c r="C322"/>
      <c r="D322"/>
      <c r="E322"/>
      <c r="F322"/>
      <c r="G322"/>
      <c r="H322" s="5"/>
    </row>
    <row r="323" spans="1:10" x14ac:dyDescent="0.2">
      <c r="A323"/>
      <c r="B323"/>
      <c r="C323"/>
      <c r="D323"/>
      <c r="E323"/>
      <c r="F323"/>
      <c r="G323"/>
      <c r="H323" s="5"/>
    </row>
    <row r="324" spans="1:10" x14ac:dyDescent="0.2">
      <c r="A324"/>
      <c r="B324"/>
      <c r="C324"/>
      <c r="D324"/>
      <c r="E324"/>
      <c r="F324"/>
      <c r="G324"/>
      <c r="H324" s="5"/>
    </row>
    <row r="325" spans="1:10" x14ac:dyDescent="0.2">
      <c r="A325"/>
      <c r="B325"/>
      <c r="C325"/>
      <c r="D325"/>
      <c r="E325"/>
      <c r="F325"/>
      <c r="G325"/>
      <c r="H325" s="5"/>
    </row>
    <row r="326" spans="1:10" x14ac:dyDescent="0.2">
      <c r="A326"/>
      <c r="B326"/>
      <c r="C326"/>
      <c r="D326"/>
      <c r="E326"/>
      <c r="F326"/>
      <c r="G326"/>
      <c r="H326" s="5"/>
    </row>
    <row r="327" spans="1:10" x14ac:dyDescent="0.2">
      <c r="A327"/>
      <c r="B327"/>
      <c r="C327"/>
      <c r="D327"/>
      <c r="E327"/>
      <c r="F327"/>
      <c r="G327"/>
      <c r="H327" s="5"/>
    </row>
    <row r="328" spans="1:10" x14ac:dyDescent="0.2">
      <c r="A328"/>
      <c r="B328"/>
      <c r="C328"/>
      <c r="D328"/>
      <c r="E328"/>
      <c r="F328"/>
      <c r="G328"/>
      <c r="H328" s="5"/>
    </row>
    <row r="329" spans="1:10" x14ac:dyDescent="0.2">
      <c r="A329"/>
      <c r="B329"/>
      <c r="C329"/>
      <c r="D329"/>
      <c r="E329"/>
      <c r="F329"/>
      <c r="G329"/>
      <c r="H329" s="5"/>
    </row>
    <row r="330" spans="1:10" x14ac:dyDescent="0.2">
      <c r="A330"/>
      <c r="B330"/>
      <c r="C330"/>
      <c r="D330"/>
      <c r="E330"/>
      <c r="F330"/>
      <c r="G330"/>
      <c r="H330" s="5"/>
    </row>
    <row r="331" spans="1:10" x14ac:dyDescent="0.2">
      <c r="A331"/>
      <c r="B331"/>
      <c r="C331"/>
      <c r="D331"/>
      <c r="E331"/>
      <c r="F331"/>
      <c r="G331"/>
      <c r="H331" s="5"/>
    </row>
    <row r="332" spans="1:10" x14ac:dyDescent="0.2">
      <c r="A332"/>
      <c r="B332"/>
      <c r="C332"/>
      <c r="D332"/>
      <c r="E332"/>
      <c r="F332"/>
      <c r="G332"/>
      <c r="H332" s="5"/>
    </row>
    <row r="333" spans="1:10" x14ac:dyDescent="0.2">
      <c r="A333"/>
      <c r="B333"/>
      <c r="C333"/>
      <c r="D333"/>
      <c r="E333"/>
      <c r="F333"/>
      <c r="G333"/>
      <c r="H333" s="5"/>
    </row>
    <row r="334" spans="1:10" x14ac:dyDescent="0.2">
      <c r="A334"/>
      <c r="B334"/>
      <c r="C334"/>
      <c r="D334"/>
      <c r="E334"/>
      <c r="F334"/>
      <c r="G334"/>
      <c r="H334" s="5"/>
    </row>
    <row r="335" spans="1:10" x14ac:dyDescent="0.2">
      <c r="A335"/>
      <c r="B335"/>
      <c r="C335"/>
      <c r="D335"/>
      <c r="E335"/>
      <c r="F335"/>
      <c r="G335"/>
      <c r="H335" s="5"/>
    </row>
    <row r="336" spans="1:10" x14ac:dyDescent="0.2">
      <c r="A336"/>
      <c r="B336"/>
      <c r="C336"/>
      <c r="D336"/>
      <c r="E336"/>
      <c r="F336"/>
      <c r="G336"/>
      <c r="H336" s="5"/>
      <c r="J336" s="63"/>
    </row>
    <row r="337" spans="1:10" x14ac:dyDescent="0.2">
      <c r="A337"/>
      <c r="B337"/>
      <c r="C337"/>
      <c r="D337"/>
      <c r="E337"/>
      <c r="F337"/>
      <c r="G337"/>
      <c r="H337" s="5"/>
      <c r="J337" s="63"/>
    </row>
    <row r="338" spans="1:10" x14ac:dyDescent="0.2">
      <c r="A338"/>
      <c r="B338"/>
      <c r="C338"/>
      <c r="D338"/>
      <c r="E338"/>
      <c r="F338"/>
      <c r="G338"/>
      <c r="H338" s="5"/>
      <c r="J338" s="63"/>
    </row>
    <row r="339" spans="1:10" x14ac:dyDescent="0.2">
      <c r="A339"/>
      <c r="B339"/>
      <c r="C339"/>
      <c r="D339"/>
      <c r="E339"/>
      <c r="F339"/>
      <c r="G339"/>
      <c r="H339" s="5"/>
      <c r="J339" s="63"/>
    </row>
    <row r="340" spans="1:10" x14ac:dyDescent="0.2">
      <c r="A340"/>
      <c r="B340"/>
      <c r="C340"/>
      <c r="D340"/>
      <c r="E340"/>
      <c r="F340"/>
      <c r="G340"/>
      <c r="H340" s="5"/>
      <c r="J340" s="63"/>
    </row>
    <row r="341" spans="1:10" x14ac:dyDescent="0.2">
      <c r="A341"/>
      <c r="B341"/>
      <c r="C341"/>
      <c r="D341"/>
      <c r="E341"/>
      <c r="F341"/>
      <c r="G341"/>
      <c r="H341" s="5"/>
      <c r="J341" s="63"/>
    </row>
    <row r="342" spans="1:10" x14ac:dyDescent="0.2">
      <c r="A342"/>
      <c r="B342"/>
      <c r="C342"/>
      <c r="D342"/>
      <c r="E342"/>
      <c r="F342"/>
      <c r="G342"/>
      <c r="H342" s="5"/>
    </row>
    <row r="343" spans="1:10" x14ac:dyDescent="0.2">
      <c r="A343"/>
      <c r="B343"/>
      <c r="C343"/>
      <c r="D343"/>
      <c r="E343"/>
      <c r="F343"/>
      <c r="G343"/>
      <c r="H343" s="5"/>
    </row>
    <row r="344" spans="1:10" x14ac:dyDescent="0.2">
      <c r="A344"/>
      <c r="B344"/>
      <c r="C344"/>
      <c r="D344"/>
      <c r="E344"/>
      <c r="F344"/>
      <c r="G344"/>
      <c r="H344" s="5"/>
    </row>
    <row r="345" spans="1:10" x14ac:dyDescent="0.2">
      <c r="A345"/>
      <c r="B345"/>
      <c r="C345"/>
      <c r="D345"/>
      <c r="E345"/>
      <c r="F345"/>
      <c r="G345"/>
      <c r="H345" s="5"/>
    </row>
    <row r="346" spans="1:10" x14ac:dyDescent="0.2">
      <c r="A346"/>
      <c r="B346"/>
      <c r="C346"/>
      <c r="D346"/>
      <c r="E346"/>
      <c r="F346"/>
      <c r="G346"/>
      <c r="H346" s="5"/>
    </row>
    <row r="347" spans="1:10" x14ac:dyDescent="0.2">
      <c r="A347"/>
      <c r="B347"/>
      <c r="C347"/>
      <c r="D347"/>
      <c r="E347"/>
      <c r="F347"/>
      <c r="G347"/>
      <c r="H347" s="5"/>
    </row>
    <row r="348" spans="1:10" x14ac:dyDescent="0.2">
      <c r="A348"/>
      <c r="B348"/>
      <c r="C348"/>
      <c r="D348"/>
      <c r="E348"/>
      <c r="F348"/>
      <c r="G348"/>
      <c r="H348" s="5"/>
    </row>
    <row r="349" spans="1:10" x14ac:dyDescent="0.2">
      <c r="A349"/>
      <c r="B349"/>
      <c r="C349"/>
      <c r="D349"/>
      <c r="E349"/>
      <c r="F349"/>
      <c r="G349"/>
      <c r="H349" s="5"/>
    </row>
    <row r="350" spans="1:10" x14ac:dyDescent="0.2">
      <c r="A350"/>
      <c r="B350"/>
      <c r="C350"/>
      <c r="D350"/>
      <c r="E350"/>
      <c r="F350"/>
      <c r="G350"/>
      <c r="H350" s="5"/>
    </row>
    <row r="351" spans="1:10" x14ac:dyDescent="0.2">
      <c r="A351"/>
      <c r="B351"/>
      <c r="C351"/>
      <c r="D351"/>
      <c r="E351"/>
      <c r="F351"/>
      <c r="G351"/>
      <c r="H351" s="5"/>
    </row>
    <row r="352" spans="1:10" x14ac:dyDescent="0.2">
      <c r="A352"/>
      <c r="B352"/>
      <c r="C352"/>
      <c r="D352"/>
      <c r="E352"/>
      <c r="F352"/>
      <c r="G352"/>
      <c r="H352" s="5"/>
    </row>
    <row r="353" spans="1:8" x14ac:dyDescent="0.2">
      <c r="A353"/>
      <c r="B353"/>
      <c r="C353"/>
      <c r="D353"/>
      <c r="E353"/>
      <c r="F353"/>
      <c r="G353"/>
      <c r="H353" s="5"/>
    </row>
    <row r="354" spans="1:8" x14ac:dyDescent="0.2">
      <c r="A354"/>
      <c r="B354"/>
      <c r="C354"/>
      <c r="D354"/>
      <c r="E354"/>
      <c r="F354"/>
      <c r="G354"/>
      <c r="H354" s="5"/>
    </row>
    <row r="355" spans="1:8" x14ac:dyDescent="0.2">
      <c r="A355"/>
      <c r="B355"/>
      <c r="C355"/>
      <c r="D355"/>
      <c r="E355"/>
      <c r="F355"/>
      <c r="G355"/>
      <c r="H355" s="5"/>
    </row>
    <row r="356" spans="1:8" x14ac:dyDescent="0.2">
      <c r="A356"/>
      <c r="B356"/>
      <c r="C356"/>
      <c r="D356"/>
      <c r="E356"/>
      <c r="F356"/>
      <c r="G356"/>
      <c r="H356" s="5"/>
    </row>
    <row r="357" spans="1:8" x14ac:dyDescent="0.2">
      <c r="A357"/>
      <c r="B357"/>
      <c r="C357"/>
      <c r="D357"/>
      <c r="E357"/>
      <c r="F357"/>
      <c r="G357"/>
    </row>
    <row r="358" spans="1:8" x14ac:dyDescent="0.2">
      <c r="A358"/>
      <c r="B358"/>
      <c r="C358"/>
      <c r="D358"/>
      <c r="E358"/>
      <c r="F358"/>
      <c r="G358"/>
    </row>
    <row r="359" spans="1:8" x14ac:dyDescent="0.2">
      <c r="A359"/>
      <c r="B359"/>
      <c r="C359"/>
      <c r="D359"/>
      <c r="E359"/>
      <c r="F359"/>
      <c r="G359"/>
    </row>
    <row r="360" spans="1:8" x14ac:dyDescent="0.2">
      <c r="A360"/>
      <c r="B360"/>
      <c r="C360"/>
      <c r="D360"/>
      <c r="E360"/>
      <c r="F360"/>
      <c r="G360"/>
    </row>
    <row r="361" spans="1:8" x14ac:dyDescent="0.2">
      <c r="A361"/>
      <c r="B361"/>
      <c r="C361"/>
      <c r="D361"/>
      <c r="E361"/>
      <c r="F361"/>
      <c r="G361"/>
    </row>
    <row r="362" spans="1:8" x14ac:dyDescent="0.2">
      <c r="A362"/>
      <c r="B362"/>
      <c r="C362"/>
      <c r="D362"/>
      <c r="E362"/>
      <c r="F362"/>
      <c r="G362"/>
    </row>
  </sheetData>
  <phoneticPr fontId="0" type="noConversion"/>
  <dataValidations xWindow="147" yWindow="636" count="9">
    <dataValidation type="list" allowBlank="1" showInputMessage="1" showErrorMessage="1" sqref="H48:H49 H60:H61 H54:H55" xr:uid="{A9F04EE4-0E60-4AB5-A643-7FA9370A6283}">
      <formula1>"Yes, No"</formula1>
    </dataValidation>
    <dataValidation type="list" allowBlank="1" showInputMessage="1" showErrorMessage="1" sqref="C7:C36" xr:uid="{846B205E-7160-44C5-B7A4-B800A1DCAF24}">
      <formula1>"A,R,C"</formula1>
    </dataValidation>
    <dataValidation type="list" errorStyle="warning" allowBlank="1" showInputMessage="1" showErrorMessage="1" errorTitle="Warning" error="This Position is not part of the standard list Select Yes to continue." sqref="F7:F36" xr:uid="{0018DB2F-D714-4172-BE5B-103E8B6ADE2A}">
      <formula1>Duty_List</formula1>
    </dataValidation>
    <dataValidation type="list" allowBlank="1" showInputMessage="1" showErrorMessage="1" sqref="E7:E36" xr:uid="{E087A9D7-6EC7-47BE-A6C9-72B1A414AFB7}">
      <formula1>Paygrade</formula1>
    </dataValidation>
    <dataValidation type="list" allowBlank="1" showInputMessage="1" showErrorMessage="1" prompt="click on arrow for a drop down list" sqref="A66:A68" xr:uid="{BCDAFB74-9CE9-4985-A63A-9E0DC865A185}">
      <formula1>Equip_List</formula1>
    </dataValidation>
    <dataValidation type="list" allowBlank="1" showInputMessage="1" showErrorMessage="1" prompt="click on arrow for a drop down list" sqref="A60:A61" xr:uid="{DFC654BE-ADDC-4379-B928-FCF2888CE1BB}">
      <formula1>Cutter_Type</formula1>
    </dataValidation>
    <dataValidation type="list" allowBlank="1" showInputMessage="1" showErrorMessage="1" prompt="click on arrow for a drop down list" sqref="A54:A55" xr:uid="{05B97128-398D-4B52-96DE-D8E41DCD0279}">
      <formula1>Boat_Type</formula1>
    </dataValidation>
    <dataValidation type="list" allowBlank="1" showInputMessage="1" showErrorMessage="1" sqref="A48:A49" xr:uid="{A65F42BA-F5B4-4EE1-8332-8D3B9DBE62A4}">
      <formula1>Air_Type</formula1>
    </dataValidation>
    <dataValidation type="list" allowBlank="1" showInputMessage="1" showErrorMessage="1" sqref="A41:A43" xr:uid="{191244BB-CE0E-4B1B-9D2A-1007FDEC69C9}">
      <formula1>Vehicle_Type</formula1>
    </dataValidation>
  </dataValidations>
  <printOptions horizontalCentered="1"/>
  <pageMargins left="0.7" right="0.7" top="0.75" bottom="0.75" header="0.3" footer="0.3"/>
  <pageSetup scale="74" fitToHeight="0" orientation="portrait" horizontalDpi="4294967293" r:id="rId1"/>
  <headerFooter alignWithMargins="0"/>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5" tint="0.79998168889431442"/>
    <pageSetUpPr fitToPage="1"/>
  </sheetPr>
  <dimension ref="A1:XEM73"/>
  <sheetViews>
    <sheetView showGridLines="0" tabSelected="1" zoomScaleNormal="100" workbookViewId="0">
      <selection activeCell="B17" sqref="B17"/>
    </sheetView>
  </sheetViews>
  <sheetFormatPr defaultColWidth="8.85546875" defaultRowHeight="12.75" x14ac:dyDescent="0.2"/>
  <cols>
    <col min="1" max="1" width="80.7109375" style="1" customWidth="1"/>
    <col min="2" max="2" width="80.7109375" customWidth="1"/>
  </cols>
  <sheetData>
    <row r="1" spans="1:5 16367:16367" ht="26.25" x14ac:dyDescent="0.2">
      <c r="A1" s="368" t="s">
        <v>312</v>
      </c>
      <c r="B1" s="164"/>
    </row>
    <row r="2" spans="1:5 16367:16367" ht="26.25" x14ac:dyDescent="0.2">
      <c r="A2" s="369" t="s">
        <v>0</v>
      </c>
      <c r="B2" s="165"/>
    </row>
    <row r="3" spans="1:5 16367:16367" x14ac:dyDescent="0.2">
      <c r="A3" s="377" t="str">
        <f>ADMIN!I2</f>
        <v xml:space="preserve">Updated IAW COMDTINST 7310.1W </v>
      </c>
      <c r="B3" s="379"/>
    </row>
    <row r="4" spans="1:5 16367:16367" ht="12.75" customHeight="1" x14ac:dyDescent="0.2">
      <c r="A4" s="378" t="s">
        <v>2</v>
      </c>
      <c r="B4" s="380"/>
    </row>
    <row r="5" spans="1:5 16367:16367" ht="51" customHeight="1" x14ac:dyDescent="0.2">
      <c r="A5" s="471" t="str">
        <f>ADMIN!M2</f>
        <v>Note:  COMDT CG-833 has promulgated an update to the Standard Rates Instruction 7310.1 (series), signed August 11, 2022.  The effective date of this instruction corresponds to the update of this workbook, which is 30 days from the signature date.  This workbook and instruction guiding it, are effective on September 11, 2022.  FY23 Vehicle Rates are incorporated in this workbook as of Oct 2022.</v>
      </c>
      <c r="B5" s="472"/>
    </row>
    <row r="6" spans="1:5 16367:16367" ht="34.5" customHeight="1" x14ac:dyDescent="0.2">
      <c r="A6" s="439" t="s">
        <v>402</v>
      </c>
      <c r="B6" s="440"/>
    </row>
    <row r="7" spans="1:5 16367:16367" ht="38.25" x14ac:dyDescent="0.2">
      <c r="A7" s="166" t="s">
        <v>332</v>
      </c>
      <c r="B7" s="166"/>
    </row>
    <row r="8" spans="1:5 16367:16367" x14ac:dyDescent="0.2">
      <c r="A8" s="376" t="s">
        <v>334</v>
      </c>
      <c r="B8" s="171"/>
    </row>
    <row r="9" spans="1:5 16367:16367" ht="15" customHeight="1" x14ac:dyDescent="0.2">
      <c r="A9" s="431" t="s">
        <v>333</v>
      </c>
      <c r="B9" s="382"/>
    </row>
    <row r="10" spans="1:5 16367:16367" ht="30" customHeight="1" x14ac:dyDescent="0.2">
      <c r="A10" s="381" t="s">
        <v>399</v>
      </c>
      <c r="B10" s="381"/>
    </row>
    <row r="11" spans="1:5 16367:16367" ht="12.75" customHeight="1" x14ac:dyDescent="0.2">
      <c r="A11" s="467" t="s">
        <v>400</v>
      </c>
      <c r="B11" s="466"/>
    </row>
    <row r="12" spans="1:5 16367:16367" x14ac:dyDescent="0.2">
      <c r="A12" s="464" t="s">
        <v>394</v>
      </c>
      <c r="B12" s="465"/>
      <c r="XEM12">
        <v>7</v>
      </c>
    </row>
    <row r="13" spans="1:5 16367:16367" ht="43.5" customHeight="1" x14ac:dyDescent="0.2">
      <c r="A13" s="442" t="s">
        <v>395</v>
      </c>
      <c r="B13" s="444"/>
    </row>
    <row r="14" spans="1:5 16367:16367" ht="122.25" customHeight="1" x14ac:dyDescent="0.2">
      <c r="A14" s="441" t="s">
        <v>396</v>
      </c>
      <c r="B14" s="443"/>
      <c r="E14" s="432"/>
    </row>
    <row r="15" spans="1:5 16367:16367" ht="15" customHeight="1" x14ac:dyDescent="0.2">
      <c r="A15" s="433" t="s">
        <v>397</v>
      </c>
      <c r="B15" s="434"/>
      <c r="E15" s="432"/>
    </row>
    <row r="16" spans="1:5 16367:16367" s="39" customFormat="1" ht="30" customHeight="1" x14ac:dyDescent="0.2">
      <c r="A16" s="435" t="s">
        <v>326</v>
      </c>
      <c r="B16" s="436"/>
      <c r="E16" s="437"/>
    </row>
    <row r="17" spans="1:5" ht="118.5" customHeight="1" x14ac:dyDescent="0.2">
      <c r="A17" s="438" t="s">
        <v>231</v>
      </c>
      <c r="B17" s="438" t="s">
        <v>232</v>
      </c>
      <c r="E17" s="437"/>
    </row>
    <row r="18" spans="1:5" ht="145.5" customHeight="1" x14ac:dyDescent="0.2">
      <c r="A18" s="496" t="s">
        <v>413</v>
      </c>
      <c r="B18" s="168"/>
      <c r="E18" s="432"/>
    </row>
    <row r="19" spans="1:5" ht="15" x14ac:dyDescent="0.2">
      <c r="A19" s="383" t="s">
        <v>4</v>
      </c>
      <c r="B19" s="334"/>
      <c r="E19" s="437"/>
    </row>
    <row r="20" spans="1:5" ht="15" x14ac:dyDescent="0.2">
      <c r="A20" s="172"/>
      <c r="B20" s="171"/>
      <c r="E20" s="437"/>
    </row>
    <row r="21" spans="1:5" ht="45" x14ac:dyDescent="0.2">
      <c r="A21" s="435" t="s">
        <v>5</v>
      </c>
      <c r="B21" s="436"/>
      <c r="E21" s="437"/>
    </row>
    <row r="22" spans="1:5" x14ac:dyDescent="0.2">
      <c r="A22" s="172"/>
      <c r="B22" s="171"/>
    </row>
    <row r="23" spans="1:5" ht="18" x14ac:dyDescent="0.2">
      <c r="A23" s="169" t="s">
        <v>398</v>
      </c>
      <c r="B23" s="170"/>
    </row>
    <row r="24" spans="1:5" s="1" customFormat="1" ht="233.25" customHeight="1" x14ac:dyDescent="0.2">
      <c r="A24" s="167" t="s">
        <v>6</v>
      </c>
      <c r="B24" s="168"/>
    </row>
    <row r="25" spans="1:5" ht="18" customHeight="1" x14ac:dyDescent="0.2"/>
    <row r="26" spans="1:5" ht="18" customHeight="1" x14ac:dyDescent="0.2">
      <c r="A26" s="4"/>
    </row>
    <row r="27" spans="1:5" ht="18" customHeight="1" x14ac:dyDescent="0.2"/>
    <row r="28" spans="1:5" ht="18" customHeight="1" x14ac:dyDescent="0.2"/>
    <row r="29" spans="1:5" ht="18" customHeight="1" x14ac:dyDescent="0.2"/>
    <row r="30" spans="1:5" ht="18" customHeight="1" x14ac:dyDescent="0.2">
      <c r="A30" s="2"/>
    </row>
    <row r="31" spans="1:5" ht="18" customHeight="1" x14ac:dyDescent="0.2"/>
    <row r="34" spans="1:1" x14ac:dyDescent="0.2">
      <c r="A34" s="2"/>
    </row>
    <row r="36" spans="1:1" x14ac:dyDescent="0.2">
      <c r="A36" s="2"/>
    </row>
    <row r="38" spans="1:1" x14ac:dyDescent="0.2">
      <c r="A38" s="2"/>
    </row>
    <row r="42" spans="1:1" x14ac:dyDescent="0.2">
      <c r="A42" s="2"/>
    </row>
    <row r="44" spans="1:1" x14ac:dyDescent="0.2">
      <c r="A44" s="4"/>
    </row>
    <row r="72" ht="11.25" customHeight="1" x14ac:dyDescent="0.2"/>
    <row r="73" ht="63" customHeight="1" x14ac:dyDescent="0.2"/>
  </sheetData>
  <sheetProtection algorithmName="SHA-512" hashValue="yzHpcv3li/mVh9V4wk4OV83PIQDa3crvOEmMijvmOxWY2XBkWVrjT8pnv6eNn1DVGBbVglqwG5A1GLb6v4BhuQ==" saltValue="avRZMizJILE0ucb7sS1dNQ==" spinCount="100000" sheet="1" objects="1" scenarios="1"/>
  <phoneticPr fontId="0" type="noConversion"/>
  <pageMargins left="0.7" right="0.7" top="0.75" bottom="0.75" header="0.3" footer="0.3"/>
  <pageSetup scale="57" orientation="portrait" r:id="rId1"/>
  <headerFooter alignWithMargins="0"/>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14D2DA-29CC-443A-90B6-0A4BE49DF911}">
  <sheetPr>
    <tabColor theme="6" tint="0.59999389629810485"/>
  </sheetPr>
  <dimension ref="C1:I17"/>
  <sheetViews>
    <sheetView showGridLines="0" zoomScaleNormal="100" workbookViewId="0"/>
  </sheetViews>
  <sheetFormatPr defaultColWidth="9.140625" defaultRowHeight="12.75" x14ac:dyDescent="0.2"/>
  <cols>
    <col min="1" max="2" width="9.140625" style="5"/>
    <col min="3" max="3" width="11.42578125" style="5" customWidth="1"/>
    <col min="4" max="4" width="14.140625" style="5" bestFit="1" customWidth="1"/>
    <col min="5" max="5" width="11.42578125" style="5" customWidth="1"/>
    <col min="6" max="6" width="5" style="5" customWidth="1"/>
    <col min="7" max="7" width="13.85546875" style="5" bestFit="1" customWidth="1"/>
    <col min="8" max="8" width="16.28515625" style="10" customWidth="1"/>
    <col min="9" max="9" width="16.42578125" style="10" customWidth="1"/>
    <col min="10" max="16384" width="9.140625" style="5"/>
  </cols>
  <sheetData>
    <row r="1" spans="3:9" ht="13.5" thickBot="1" x14ac:dyDescent="0.25"/>
    <row r="2" spans="3:9" x14ac:dyDescent="0.2">
      <c r="C2" s="7"/>
      <c r="D2" s="8"/>
      <c r="E2" s="8"/>
      <c r="F2" s="8"/>
      <c r="G2" s="8"/>
      <c r="H2" s="13"/>
      <c r="I2" s="14"/>
    </row>
    <row r="3" spans="3:9" ht="24" thickBot="1" x14ac:dyDescent="0.4">
      <c r="C3" s="75" t="s">
        <v>299</v>
      </c>
      <c r="D3" s="73"/>
      <c r="E3" s="73"/>
      <c r="F3" s="73"/>
      <c r="G3" s="73"/>
      <c r="H3" s="83"/>
      <c r="I3" s="84"/>
    </row>
    <row r="4" spans="3:9" x14ac:dyDescent="0.2">
      <c r="C4" s="19" t="s">
        <v>128</v>
      </c>
      <c r="D4" s="20"/>
      <c r="E4" s="20"/>
      <c r="F4" s="20"/>
      <c r="G4" s="497">
        <f>'Project Summary'!G30</f>
        <v>0</v>
      </c>
      <c r="H4" s="79"/>
      <c r="I4" s="78"/>
    </row>
    <row r="5" spans="3:9" x14ac:dyDescent="0.2">
      <c r="C5" s="15" t="s">
        <v>310</v>
      </c>
      <c r="D5" s="16"/>
      <c r="E5" s="16"/>
      <c r="F5" s="16"/>
      <c r="G5" s="499">
        <v>1</v>
      </c>
      <c r="H5" s="80"/>
      <c r="I5" s="11"/>
    </row>
    <row r="6" spans="3:9" x14ac:dyDescent="0.2">
      <c r="C6" s="15" t="s">
        <v>125</v>
      </c>
      <c r="D6" s="16"/>
      <c r="E6" s="16"/>
      <c r="F6" s="16"/>
      <c r="G6" s="498">
        <f>'Project Summary'!G21</f>
        <v>0</v>
      </c>
      <c r="H6" s="81"/>
      <c r="I6" s="17"/>
    </row>
    <row r="7" spans="3:9" x14ac:dyDescent="0.2">
      <c r="C7" s="21" t="s">
        <v>129</v>
      </c>
      <c r="D7" s="18"/>
      <c r="E7" s="18"/>
      <c r="F7" s="18"/>
      <c r="G7" s="500">
        <v>1</v>
      </c>
      <c r="H7" s="82"/>
      <c r="I7" s="22"/>
    </row>
    <row r="8" spans="3:9" x14ac:dyDescent="0.2">
      <c r="C8" s="21" t="s">
        <v>309</v>
      </c>
      <c r="D8" s="18"/>
      <c r="E8" s="18"/>
      <c r="F8" s="18"/>
      <c r="G8" s="500">
        <v>30</v>
      </c>
      <c r="H8" s="82"/>
      <c r="I8" s="22"/>
    </row>
    <row r="9" spans="3:9" ht="13.5" thickBot="1" x14ac:dyDescent="0.25">
      <c r="C9" s="151" t="s">
        <v>300</v>
      </c>
      <c r="D9" s="152"/>
      <c r="E9" s="152"/>
      <c r="F9" s="152"/>
      <c r="G9" s="152"/>
      <c r="H9" s="153"/>
      <c r="I9" s="154">
        <f>G4/G5</f>
        <v>0</v>
      </c>
    </row>
    <row r="10" spans="3:9" ht="13.5" thickBot="1" x14ac:dyDescent="0.25">
      <c r="C10" s="155" t="s">
        <v>301</v>
      </c>
      <c r="D10" s="156"/>
      <c r="E10" s="156"/>
      <c r="F10" s="156"/>
      <c r="G10" s="156"/>
      <c r="H10" s="157"/>
      <c r="I10" s="154">
        <f>G6/G7</f>
        <v>0</v>
      </c>
    </row>
    <row r="11" spans="3:9" ht="13.5" thickBot="1" x14ac:dyDescent="0.25">
      <c r="C11" s="158" t="s">
        <v>302</v>
      </c>
      <c r="D11" s="159"/>
      <c r="E11" s="159"/>
      <c r="F11" s="159"/>
      <c r="G11" s="159"/>
      <c r="H11" s="160"/>
      <c r="I11" s="154">
        <f>(I9+I10)</f>
        <v>0</v>
      </c>
    </row>
    <row r="12" spans="3:9" ht="13.5" thickBot="1" x14ac:dyDescent="0.25">
      <c r="C12" s="9"/>
      <c r="I12" s="11"/>
    </row>
    <row r="13" spans="3:9" x14ac:dyDescent="0.2">
      <c r="C13" s="23" t="s">
        <v>130</v>
      </c>
      <c r="D13" s="24"/>
      <c r="E13" s="24"/>
      <c r="F13" s="24"/>
      <c r="G13" s="24"/>
      <c r="H13" s="25"/>
      <c r="I13" s="26">
        <f>I11*G8</f>
        <v>0</v>
      </c>
    </row>
    <row r="14" spans="3:9" ht="13.5" thickBot="1" x14ac:dyDescent="0.25">
      <c r="C14" s="3" t="s">
        <v>131</v>
      </c>
      <c r="D14" s="27"/>
      <c r="E14" s="27"/>
      <c r="F14" s="27"/>
      <c r="G14" s="27"/>
      <c r="H14" s="28"/>
      <c r="I14" s="29"/>
    </row>
    <row r="17" spans="3:4" x14ac:dyDescent="0.2">
      <c r="C17" s="44"/>
      <c r="D17" s="12"/>
    </row>
  </sheetData>
  <sheetProtection algorithmName="SHA-512" hashValue="4Wah79f8m4eSA4axt8xQM5xc6wVH9CA2mHolQQK5CUgk9eQOfOxBtMd3e/kAXEXsKbHC5RP/kfvZIPAfkWNBQQ==" saltValue="L9VMWk5M62hlcxLcuCmhBQ==" spinCount="100000" sheet="1" objects="1" scenarios="1"/>
  <printOptions horizontalCentered="1" verticalCentered="1"/>
  <pageMargins left="0" right="0" top="0" bottom="0" header="0.5" footer="0.5"/>
  <pageSetup orientation="portrait" horizontalDpi="1200" verticalDpi="1200"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59999389629810485"/>
    <pageSetUpPr fitToPage="1"/>
  </sheetPr>
  <dimension ref="A1:X141"/>
  <sheetViews>
    <sheetView showGridLines="0" zoomScale="70" zoomScaleNormal="70" workbookViewId="0"/>
  </sheetViews>
  <sheetFormatPr defaultColWidth="9.140625" defaultRowHeight="18" x14ac:dyDescent="0.25"/>
  <cols>
    <col min="1" max="1" width="70.5703125" style="347" bestFit="1" customWidth="1"/>
    <col min="2" max="2" width="15.140625" style="347" bestFit="1" customWidth="1"/>
    <col min="3" max="3" width="2.7109375" style="347" customWidth="1"/>
    <col min="4" max="4" width="54" style="347" bestFit="1" customWidth="1"/>
    <col min="5" max="5" width="15.42578125" style="347" bestFit="1" customWidth="1"/>
    <col min="6" max="6" width="9.42578125" style="347" bestFit="1" customWidth="1"/>
    <col min="7" max="7" width="2.7109375" style="347" customWidth="1"/>
    <col min="8" max="8" width="68.5703125" style="347" bestFit="1" customWidth="1"/>
    <col min="9" max="9" width="13.85546875" style="347" bestFit="1" customWidth="1"/>
    <col min="10" max="10" width="11.7109375" style="347" bestFit="1" customWidth="1"/>
    <col min="11" max="11" width="2.7109375" style="347" customWidth="1"/>
    <col min="12" max="12" width="9.140625" style="347"/>
    <col min="13" max="13" width="10.85546875" style="347" bestFit="1" customWidth="1"/>
    <col min="14" max="14" width="13" style="347" bestFit="1" customWidth="1"/>
    <col min="15" max="15" width="10.7109375" style="347" bestFit="1" customWidth="1"/>
    <col min="16" max="16" width="9.42578125" style="347" bestFit="1" customWidth="1"/>
    <col min="17" max="17" width="12.140625" style="347" customWidth="1"/>
    <col min="18" max="19" width="11.7109375" style="347" bestFit="1" customWidth="1"/>
    <col min="20" max="16384" width="9.140625" style="347"/>
  </cols>
  <sheetData>
    <row r="1" spans="1:24" ht="27" x14ac:dyDescent="0.25">
      <c r="A1" s="385" t="str">
        <f>'User''s Guide'!A3</f>
        <v xml:space="preserve">Updated IAW COMDTINST 7310.1W </v>
      </c>
      <c r="B1" s="386"/>
      <c r="C1" s="386"/>
      <c r="D1" s="386"/>
      <c r="E1" s="386"/>
      <c r="F1" s="386"/>
      <c r="G1" s="386"/>
      <c r="H1" s="386"/>
      <c r="I1" s="386"/>
      <c r="J1" s="386"/>
      <c r="K1" s="386"/>
      <c r="L1" s="386"/>
      <c r="M1" s="386"/>
      <c r="N1" s="386"/>
      <c r="O1" s="386"/>
      <c r="P1" s="386"/>
      <c r="Q1" s="386"/>
      <c r="R1" s="386"/>
      <c r="S1" s="386"/>
      <c r="T1" s="386"/>
      <c r="U1" s="386"/>
      <c r="V1" s="386"/>
      <c r="W1" s="386"/>
      <c r="X1" s="386"/>
    </row>
    <row r="2" spans="1:24" x14ac:dyDescent="0.25">
      <c r="A2" s="360"/>
      <c r="B2" s="360"/>
      <c r="C2" s="360"/>
      <c r="D2" s="360"/>
      <c r="E2" s="360"/>
      <c r="F2" s="360"/>
      <c r="G2" s="360"/>
      <c r="H2" s="360"/>
      <c r="I2" s="360"/>
      <c r="J2" s="360"/>
      <c r="K2" s="360"/>
      <c r="L2" s="360"/>
      <c r="M2" s="360"/>
      <c r="N2" s="360"/>
      <c r="O2" s="360"/>
      <c r="P2" s="360"/>
      <c r="Q2" s="360"/>
      <c r="R2" s="360"/>
      <c r="S2" s="360"/>
      <c r="T2" s="360"/>
      <c r="U2" s="360"/>
      <c r="V2" s="360"/>
      <c r="W2" s="360"/>
      <c r="X2" s="360"/>
    </row>
    <row r="3" spans="1:24" x14ac:dyDescent="0.25">
      <c r="A3" s="364" t="s">
        <v>148</v>
      </c>
      <c r="B3" s="365" t="s">
        <v>8</v>
      </c>
      <c r="C3" s="360"/>
      <c r="D3" s="364" t="s">
        <v>150</v>
      </c>
      <c r="E3" s="365" t="s">
        <v>8</v>
      </c>
      <c r="F3" s="360"/>
      <c r="G3" s="360"/>
      <c r="H3" s="364" t="s">
        <v>151</v>
      </c>
      <c r="I3" s="365" t="s">
        <v>324</v>
      </c>
      <c r="J3" s="365" t="s">
        <v>325</v>
      </c>
      <c r="K3" s="360"/>
      <c r="L3" s="357" t="s">
        <v>147</v>
      </c>
      <c r="M3" s="358"/>
      <c r="N3" s="358"/>
      <c r="O3" s="359"/>
      <c r="P3" s="358"/>
      <c r="Q3" s="358"/>
      <c r="R3" s="359"/>
      <c r="S3" s="359"/>
      <c r="T3" s="358"/>
      <c r="U3" s="358"/>
      <c r="V3" s="360"/>
      <c r="W3" s="360"/>
      <c r="X3" s="360"/>
    </row>
    <row r="4" spans="1:24" x14ac:dyDescent="0.25">
      <c r="A4" s="351" t="str">
        <f>ADMIN!E7</f>
        <v>25' Response Boat, Small</v>
      </c>
      <c r="B4" s="356">
        <f>ADMIN!F7</f>
        <v>1591</v>
      </c>
      <c r="C4" s="360"/>
      <c r="D4" s="351" t="str">
        <f>ADMIN!A7</f>
        <v>MH-60T Jayhawk</v>
      </c>
      <c r="E4" s="353">
        <f>ADMIN!B7</f>
        <v>21111</v>
      </c>
      <c r="F4" s="360"/>
      <c r="G4" s="360"/>
      <c r="H4" s="351" t="str">
        <f>ADMIN!M7</f>
        <v>Large Pumping System w/Trailer</v>
      </c>
      <c r="I4" s="353">
        <f>ADMIN!N7</f>
        <v>136</v>
      </c>
      <c r="J4" s="355" t="str">
        <f>ADMIN!O7</f>
        <v>HOURLY</v>
      </c>
      <c r="K4" s="360"/>
      <c r="L4" s="351" t="str">
        <f>ADMIN!Q21</f>
        <v>E-1</v>
      </c>
      <c r="M4" s="353">
        <f>ADMIN!R21</f>
        <v>38</v>
      </c>
      <c r="N4" s="351" t="str">
        <f>ADMIN!Q18</f>
        <v>W-2</v>
      </c>
      <c r="O4" s="353">
        <f>ADMIN!R18</f>
        <v>122</v>
      </c>
      <c r="P4" s="351" t="str">
        <f>ADMIN!Q7</f>
        <v>O-1</v>
      </c>
      <c r="Q4" s="353">
        <f>ADMIN!R7</f>
        <v>91</v>
      </c>
      <c r="R4" s="351" t="str">
        <f>ADMIN!Q31</f>
        <v>GS-3</v>
      </c>
      <c r="S4" s="353">
        <f>ADMIN!R31</f>
        <v>35</v>
      </c>
      <c r="T4" s="351" t="str">
        <f>ADMIN!Q47</f>
        <v>WG-02</v>
      </c>
      <c r="U4" s="353">
        <f>ADMIN!R47</f>
        <v>37</v>
      </c>
      <c r="V4" s="360"/>
      <c r="W4" s="360"/>
      <c r="X4" s="360"/>
    </row>
    <row r="5" spans="1:24" x14ac:dyDescent="0.25">
      <c r="A5" s="351" t="str">
        <f>ADMIN!E8</f>
        <v xml:space="preserve">29' Response Boat, Small </v>
      </c>
      <c r="B5" s="356">
        <f>ADMIN!F8</f>
        <v>1511</v>
      </c>
      <c r="C5" s="360"/>
      <c r="D5" s="351" t="str">
        <f>ADMIN!A8</f>
        <v>MC-65D Dolphin</v>
      </c>
      <c r="E5" s="353">
        <f>ADMIN!B8</f>
        <v>15465</v>
      </c>
      <c r="F5" s="360"/>
      <c r="G5" s="360"/>
      <c r="H5" s="351" t="str">
        <f>ADMIN!M8</f>
        <v>Viscous Oil Pumping System</v>
      </c>
      <c r="I5" s="353">
        <f>ADMIN!N8</f>
        <v>149</v>
      </c>
      <c r="J5" s="355" t="str">
        <f>ADMIN!O8</f>
        <v>HOURLY</v>
      </c>
      <c r="K5" s="360"/>
      <c r="L5" s="351" t="str">
        <f>ADMIN!Q22</f>
        <v>E-2</v>
      </c>
      <c r="M5" s="353">
        <f>ADMIN!R22</f>
        <v>52</v>
      </c>
      <c r="N5" s="351" t="str">
        <f>ADMIN!Q19</f>
        <v>W-3</v>
      </c>
      <c r="O5" s="353">
        <f>ADMIN!R19</f>
        <v>136</v>
      </c>
      <c r="P5" s="351" t="str">
        <f>ADMIN!Q8</f>
        <v>O-2</v>
      </c>
      <c r="Q5" s="353">
        <f>ADMIN!R8</f>
        <v>110</v>
      </c>
      <c r="R5" s="351" t="str">
        <f>ADMIN!Q32</f>
        <v>GS-4</v>
      </c>
      <c r="S5" s="353">
        <f>ADMIN!R32</f>
        <v>38</v>
      </c>
      <c r="T5" s="351" t="str">
        <f>ADMIN!Q48</f>
        <v>WG-03</v>
      </c>
      <c r="U5" s="353">
        <f>ADMIN!R48</f>
        <v>40</v>
      </c>
      <c r="V5" s="360"/>
      <c r="W5" s="360"/>
      <c r="X5" s="360"/>
    </row>
    <row r="6" spans="1:24" x14ac:dyDescent="0.25">
      <c r="A6" s="351" t="str">
        <f>ADMIN!E9</f>
        <v>45' Response Boat, Medium (RBM)</v>
      </c>
      <c r="B6" s="356">
        <f>ADMIN!F9</f>
        <v>3429</v>
      </c>
      <c r="C6" s="360"/>
      <c r="D6" s="351" t="str">
        <f>ADMIN!A9</f>
        <v>HC-144 Ocean Sentry</v>
      </c>
      <c r="E6" s="353">
        <f>ADMIN!B9</f>
        <v>16146</v>
      </c>
      <c r="F6" s="360"/>
      <c r="G6" s="360"/>
      <c r="H6" s="351" t="str">
        <f>ADMIN!M9</f>
        <v>VOSS Trailered System</v>
      </c>
      <c r="I6" s="353">
        <f>ADMIN!N9</f>
        <v>371</v>
      </c>
      <c r="J6" s="355" t="str">
        <f>ADMIN!O9</f>
        <v>HOURLY</v>
      </c>
      <c r="K6" s="360"/>
      <c r="L6" s="351" t="str">
        <f>ADMIN!Q23</f>
        <v>E-3</v>
      </c>
      <c r="M6" s="353">
        <f>ADMIN!R23</f>
        <v>58</v>
      </c>
      <c r="N6" s="351" t="str">
        <f>ADMIN!Q20</f>
        <v>W-4</v>
      </c>
      <c r="O6" s="353">
        <f>ADMIN!R20</f>
        <v>154</v>
      </c>
      <c r="P6" s="351" t="str">
        <f>ADMIN!Q9</f>
        <v>O-3</v>
      </c>
      <c r="Q6" s="353">
        <f>ADMIN!R9</f>
        <v>135</v>
      </c>
      <c r="R6" s="351" t="str">
        <f>ADMIN!Q33</f>
        <v>GS-5</v>
      </c>
      <c r="S6" s="353">
        <f>ADMIN!R33</f>
        <v>44</v>
      </c>
      <c r="T6" s="351" t="str">
        <f>ADMIN!Q49</f>
        <v>WG-04</v>
      </c>
      <c r="U6" s="353">
        <f>ADMIN!R49</f>
        <v>43</v>
      </c>
      <c r="V6" s="360"/>
      <c r="W6" s="360"/>
      <c r="X6" s="360"/>
    </row>
    <row r="7" spans="1:24" x14ac:dyDescent="0.25">
      <c r="A7" s="351" t="str">
        <f>ADMIN!E10</f>
        <v>47' Motor Lifeboat (MLB)</v>
      </c>
      <c r="B7" s="356">
        <f>ADMIN!F10</f>
        <v>3464</v>
      </c>
      <c r="C7" s="360"/>
      <c r="D7" s="351" t="str">
        <f>ADMIN!A10</f>
        <v>HC-27J Spartan</v>
      </c>
      <c r="E7" s="353">
        <f>ADMIN!B10</f>
        <v>18915</v>
      </c>
      <c r="F7" s="360"/>
      <c r="G7" s="360"/>
      <c r="H7" s="351" t="str">
        <f>ADMIN!M10</f>
        <v>Unmanned Aerial System(UAS)</v>
      </c>
      <c r="I7" s="353">
        <f>ADMIN!N10</f>
        <v>18</v>
      </c>
      <c r="J7" s="355" t="str">
        <f>ADMIN!O10</f>
        <v>HOURLY</v>
      </c>
      <c r="K7" s="360"/>
      <c r="L7" s="351" t="str">
        <f>ADMIN!Q24</f>
        <v>E-4</v>
      </c>
      <c r="M7" s="353">
        <f>ADMIN!R24</f>
        <v>72</v>
      </c>
      <c r="N7" s="360"/>
      <c r="O7" s="366"/>
      <c r="P7" s="351" t="str">
        <f>ADMIN!Q10</f>
        <v>O-4</v>
      </c>
      <c r="Q7" s="353">
        <f>ADMIN!R10</f>
        <v>161</v>
      </c>
      <c r="R7" s="351" t="str">
        <f>ADMIN!Q34</f>
        <v>GS-6</v>
      </c>
      <c r="S7" s="353">
        <f>ADMIN!R34</f>
        <v>47</v>
      </c>
      <c r="T7" s="351" t="str">
        <f>ADMIN!Q50</f>
        <v>WG-05</v>
      </c>
      <c r="U7" s="353">
        <f>ADMIN!R50</f>
        <v>46</v>
      </c>
      <c r="V7" s="360"/>
      <c r="W7" s="360"/>
      <c r="X7" s="360"/>
    </row>
    <row r="8" spans="1:24" x14ac:dyDescent="0.25">
      <c r="A8" s="351" t="str">
        <f>ADMIN!E11</f>
        <v>49' Stern Loading Buoy Boat</v>
      </c>
      <c r="B8" s="356">
        <f>ADMIN!F11</f>
        <v>4229</v>
      </c>
      <c r="C8" s="360"/>
      <c r="D8" s="351" t="str">
        <f>ADMIN!A11</f>
        <v>C-37B Gulfstream</v>
      </c>
      <c r="E8" s="353">
        <f>ADMIN!B11</f>
        <v>41798</v>
      </c>
      <c r="F8" s="360"/>
      <c r="G8" s="360"/>
      <c r="H8" s="351" t="str">
        <f>ADMIN!M11</f>
        <v>HAZMAT Response Trailer (HMRT)</v>
      </c>
      <c r="I8" s="353">
        <f>ADMIN!N11</f>
        <v>296</v>
      </c>
      <c r="J8" s="355" t="str">
        <f>ADMIN!O11</f>
        <v>HOURLY</v>
      </c>
      <c r="K8" s="360"/>
      <c r="L8" s="351" t="str">
        <f>ADMIN!Q25</f>
        <v>E-5</v>
      </c>
      <c r="M8" s="353">
        <f>ADMIN!R25</f>
        <v>87</v>
      </c>
      <c r="N8" s="360"/>
      <c r="O8" s="366"/>
      <c r="P8" s="351" t="str">
        <f>ADMIN!Q11</f>
        <v>O-5</v>
      </c>
      <c r="Q8" s="353">
        <f>ADMIN!R11</f>
        <v>179</v>
      </c>
      <c r="R8" s="351" t="str">
        <f>ADMIN!Q35</f>
        <v>GS-7</v>
      </c>
      <c r="S8" s="353">
        <f>ADMIN!R35</f>
        <v>53</v>
      </c>
      <c r="T8" s="351" t="str">
        <f>ADMIN!Q51</f>
        <v>WG-06</v>
      </c>
      <c r="U8" s="353">
        <f>ADMIN!R51</f>
        <v>49</v>
      </c>
      <c r="V8" s="360"/>
      <c r="W8" s="360"/>
      <c r="X8" s="360"/>
    </row>
    <row r="9" spans="1:24" x14ac:dyDescent="0.25">
      <c r="A9" s="351" t="str">
        <f>ADMIN!E12</f>
        <v>55' ATON (ANB)</v>
      </c>
      <c r="B9" s="356">
        <f>ADMIN!F12</f>
        <v>15107</v>
      </c>
      <c r="C9" s="360"/>
      <c r="D9" s="351" t="str">
        <f>ADMIN!A12</f>
        <v>HC-130H Hercules</v>
      </c>
      <c r="E9" s="353">
        <f>ADMIN!B12</f>
        <v>20921</v>
      </c>
      <c r="F9" s="360"/>
      <c r="G9" s="360"/>
      <c r="H9" s="351" t="str">
        <f>ADMIN!M12</f>
        <v>Command &amp; Control Trailer (C2)</v>
      </c>
      <c r="I9" s="353">
        <f>ADMIN!N12</f>
        <v>150</v>
      </c>
      <c r="J9" s="355" t="str">
        <f>ADMIN!O12</f>
        <v>HOURLY</v>
      </c>
      <c r="K9" s="360"/>
      <c r="L9" s="351" t="str">
        <f>ADMIN!Q26</f>
        <v>E-6</v>
      </c>
      <c r="M9" s="353">
        <f>ADMIN!R26</f>
        <v>100</v>
      </c>
      <c r="N9" s="360"/>
      <c r="O9" s="366"/>
      <c r="P9" s="351" t="str">
        <f>ADMIN!Q12</f>
        <v>O-6</v>
      </c>
      <c r="Q9" s="353">
        <f>ADMIN!R12</f>
        <v>208</v>
      </c>
      <c r="R9" s="351" t="str">
        <f>ADMIN!Q36</f>
        <v>GS-8</v>
      </c>
      <c r="S9" s="353">
        <f>ADMIN!R36</f>
        <v>61</v>
      </c>
      <c r="T9" s="351" t="str">
        <f>ADMIN!Q52</f>
        <v>WG-07</v>
      </c>
      <c r="U9" s="353">
        <f>ADMIN!R52</f>
        <v>51</v>
      </c>
      <c r="V9" s="360"/>
      <c r="W9" s="360"/>
      <c r="X9" s="360"/>
    </row>
    <row r="10" spans="1:24" x14ac:dyDescent="0.25">
      <c r="A10" s="351" t="str">
        <f>ADMIN!E13</f>
        <v>ATON 63' 64' (ANB)</v>
      </c>
      <c r="B10" s="356">
        <f>ADMIN!F13</f>
        <v>7783</v>
      </c>
      <c r="C10" s="360"/>
      <c r="D10" s="351" t="str">
        <f>ADMIN!A13</f>
        <v>HC-130J Super Hercules</v>
      </c>
      <c r="E10" s="353">
        <f>ADMIN!B13</f>
        <v>26954</v>
      </c>
      <c r="F10" s="360"/>
      <c r="G10" s="360"/>
      <c r="H10" s="351" t="str">
        <f>ADMIN!M13</f>
        <v>Inflatable Boom (5 reels) w/Trailer</v>
      </c>
      <c r="I10" s="353">
        <f>ADMIN!N13</f>
        <v>288</v>
      </c>
      <c r="J10" s="355" t="str">
        <f>ADMIN!O13</f>
        <v>HOURLY</v>
      </c>
      <c r="K10" s="360"/>
      <c r="L10" s="351" t="str">
        <f>ADMIN!Q27</f>
        <v>E-7</v>
      </c>
      <c r="M10" s="353">
        <f>ADMIN!R27</f>
        <v>112</v>
      </c>
      <c r="N10" s="360"/>
      <c r="O10" s="366"/>
      <c r="P10" s="351" t="str">
        <f>ADMIN!Q13</f>
        <v>O-7</v>
      </c>
      <c r="Q10" s="353">
        <f>ADMIN!R13</f>
        <v>221</v>
      </c>
      <c r="R10" s="351" t="str">
        <f>ADMIN!Q37</f>
        <v>GS-9</v>
      </c>
      <c r="S10" s="353">
        <f>ADMIN!R37</f>
        <v>62</v>
      </c>
      <c r="T10" s="351" t="str">
        <f>ADMIN!Q53</f>
        <v>WG-08</v>
      </c>
      <c r="U10" s="353">
        <f>ADMIN!R53</f>
        <v>54</v>
      </c>
      <c r="V10" s="360"/>
      <c r="W10" s="360"/>
      <c r="X10" s="360"/>
    </row>
    <row r="11" spans="1:24" x14ac:dyDescent="0.25">
      <c r="A11" s="351" t="str">
        <f>ADMIN!E14</f>
        <v>ATON Boat - Small (AB-S)</v>
      </c>
      <c r="B11" s="356">
        <f>ADMIN!F14</f>
        <v>6598</v>
      </c>
      <c r="C11" s="360"/>
      <c r="D11" s="360"/>
      <c r="E11" s="360"/>
      <c r="F11" s="360"/>
      <c r="G11" s="360"/>
      <c r="H11" s="351" t="str">
        <f>ADMIN!M14</f>
        <v>Level A Trailer - Basic Incident Command Post (BICP)</v>
      </c>
      <c r="I11" s="353">
        <f>ADMIN!N14</f>
        <v>79</v>
      </c>
      <c r="J11" s="355" t="str">
        <f>ADMIN!O14</f>
        <v>HOURLY</v>
      </c>
      <c r="K11" s="360"/>
      <c r="L11" s="351" t="str">
        <f>ADMIN!Q28</f>
        <v>E-8</v>
      </c>
      <c r="M11" s="353">
        <f>ADMIN!R28</f>
        <v>123</v>
      </c>
      <c r="N11" s="360"/>
      <c r="O11" s="366"/>
      <c r="P11" s="351" t="str">
        <f>ADMIN!Q14</f>
        <v>O-8</v>
      </c>
      <c r="Q11" s="353">
        <f>ADMIN!R14</f>
        <v>242</v>
      </c>
      <c r="R11" s="351" t="str">
        <f>ADMIN!Q38</f>
        <v>GS-10</v>
      </c>
      <c r="S11" s="353">
        <f>ADMIN!R38</f>
        <v>73</v>
      </c>
      <c r="T11" s="351" t="str">
        <f>ADMIN!Q54</f>
        <v>WG-09</v>
      </c>
      <c r="U11" s="353">
        <f>ADMIN!R54</f>
        <v>57</v>
      </c>
      <c r="V11" s="360"/>
      <c r="W11" s="360"/>
      <c r="X11" s="360"/>
    </row>
    <row r="12" spans="1:24" ht="19.5" x14ac:dyDescent="0.35">
      <c r="A12" s="351" t="str">
        <f>ADMIN!E15</f>
        <v>ATON Boat - Skiff (AB-SKF) &amp; Shore-Based Skiff (SKF)</v>
      </c>
      <c r="B12" s="356">
        <f>ADMIN!F15</f>
        <v>12563</v>
      </c>
      <c r="C12" s="360"/>
      <c r="D12" s="365" t="s">
        <v>319</v>
      </c>
      <c r="E12" s="365" t="s">
        <v>318</v>
      </c>
      <c r="F12" s="367" t="s">
        <v>146</v>
      </c>
      <c r="G12" s="360"/>
      <c r="H12" s="351" t="str">
        <f>ADMIN!M15</f>
        <v>Boom Mooring System</v>
      </c>
      <c r="I12" s="353">
        <f>ADMIN!N15</f>
        <v>48</v>
      </c>
      <c r="J12" s="355" t="str">
        <f>ADMIN!O15</f>
        <v>HOURLY</v>
      </c>
      <c r="K12" s="360"/>
      <c r="L12" s="351" t="str">
        <f>ADMIN!Q29</f>
        <v>E-9</v>
      </c>
      <c r="M12" s="353">
        <f>ADMIN!R29</f>
        <v>141</v>
      </c>
      <c r="N12" s="351" t="str">
        <f>ADMIN!Q17</f>
        <v>CADET</v>
      </c>
      <c r="O12" s="353">
        <f>ADMIN!R17</f>
        <v>38</v>
      </c>
      <c r="P12" s="351" t="str">
        <f>ADMIN!Q15</f>
        <v>O-9</v>
      </c>
      <c r="Q12" s="353">
        <f>ADMIN!R15</f>
        <v>265</v>
      </c>
      <c r="R12" s="351" t="str">
        <f>ADMIN!Q39</f>
        <v>GS-11</v>
      </c>
      <c r="S12" s="353">
        <f>ADMIN!R39</f>
        <v>75</v>
      </c>
      <c r="T12" s="351" t="str">
        <f>ADMIN!Q55</f>
        <v>WG-10</v>
      </c>
      <c r="U12" s="353">
        <f>ADMIN!R55</f>
        <v>59</v>
      </c>
      <c r="V12" s="360"/>
      <c r="W12" s="360"/>
      <c r="X12" s="360"/>
    </row>
    <row r="13" spans="1:24" x14ac:dyDescent="0.25">
      <c r="A13" s="351" t="str">
        <f>ADMIN!E16</f>
        <v>Short-Haul Ice Rescue Skiff (SKF-ICE)</v>
      </c>
      <c r="B13" s="356">
        <f>ADMIN!F16</f>
        <v>10969</v>
      </c>
      <c r="C13" s="360"/>
      <c r="D13" s="351" t="str">
        <f>ADMIN!T7</f>
        <v>(1100) Sedan-Midsize</v>
      </c>
      <c r="E13" s="353">
        <f>ADMIN!U7</f>
        <v>0.16</v>
      </c>
      <c r="F13" s="353">
        <f>ADMIN!V7</f>
        <v>9.84</v>
      </c>
      <c r="G13" s="360"/>
      <c r="H13" s="351" t="str">
        <f>ADMIN!M16</f>
        <v>Small Pump System</v>
      </c>
      <c r="I13" s="353">
        <f>ADMIN!N16</f>
        <v>81</v>
      </c>
      <c r="J13" s="355" t="str">
        <f>ADMIN!O16</f>
        <v>HOURLY</v>
      </c>
      <c r="K13" s="360"/>
      <c r="L13" s="351" t="str">
        <f>ADMIN!Q30</f>
        <v>E-10</v>
      </c>
      <c r="M13" s="353">
        <f>ADMIN!R30</f>
        <v>172</v>
      </c>
      <c r="N13" s="351" t="str">
        <f>ADMIN!Q61</f>
        <v>Auxiliarist</v>
      </c>
      <c r="O13" s="353">
        <f>ADMIN!R61</f>
        <v>0</v>
      </c>
      <c r="P13" s="351" t="str">
        <f>ADMIN!Q16</f>
        <v>O-10</v>
      </c>
      <c r="Q13" s="353">
        <f>ADMIN!R16</f>
        <v>263</v>
      </c>
      <c r="R13" s="351" t="str">
        <f>ADMIN!Q40</f>
        <v>GS-12</v>
      </c>
      <c r="S13" s="353">
        <f>ADMIN!R40</f>
        <v>87</v>
      </c>
      <c r="T13" s="351" t="str">
        <f>ADMIN!Q56</f>
        <v>WG-11</v>
      </c>
      <c r="U13" s="353">
        <f>ADMIN!R56</f>
        <v>62</v>
      </c>
      <c r="V13" s="360"/>
      <c r="W13" s="360"/>
      <c r="X13" s="360"/>
    </row>
    <row r="14" spans="1:24" x14ac:dyDescent="0.25">
      <c r="A14" s="351" t="str">
        <f>ADMIN!E17</f>
        <v>Special Purpose Craft (20' Airboat, SPC-AIRBOAT)</v>
      </c>
      <c r="B14" s="356">
        <f>ADMIN!F17</f>
        <v>15080</v>
      </c>
      <c r="C14" s="360"/>
      <c r="D14" s="351" t="str">
        <f>ADMIN!T8</f>
        <v>(1200) Sedan-Compact</v>
      </c>
      <c r="E14" s="353">
        <f>ADMIN!U8</f>
        <v>0.13</v>
      </c>
      <c r="F14" s="353">
        <f>ADMIN!V8</f>
        <v>9.16</v>
      </c>
      <c r="G14" s="360"/>
      <c r="H14" s="351" t="str">
        <f>ADMIN!M17</f>
        <v>Fast Sweep Boom</v>
      </c>
      <c r="I14" s="353">
        <f>ADMIN!N17</f>
        <v>38</v>
      </c>
      <c r="J14" s="355" t="str">
        <f>ADMIN!O17</f>
        <v>HOURLY</v>
      </c>
      <c r="K14" s="360"/>
      <c r="L14" s="360"/>
      <c r="M14" s="360"/>
      <c r="N14" s="360"/>
      <c r="O14" s="360"/>
      <c r="P14" s="360"/>
      <c r="Q14" s="360"/>
      <c r="R14" s="351" t="str">
        <f>ADMIN!Q41</f>
        <v>GS-13</v>
      </c>
      <c r="S14" s="353">
        <f>ADMIN!R41</f>
        <v>104</v>
      </c>
      <c r="T14" s="351" t="str">
        <f>ADMIN!Q57</f>
        <v>WG-12</v>
      </c>
      <c r="U14" s="353">
        <f>ADMIN!R57</f>
        <v>64</v>
      </c>
      <c r="V14" s="360"/>
      <c r="W14" s="360"/>
      <c r="X14" s="360"/>
    </row>
    <row r="15" spans="1:24" x14ac:dyDescent="0.25">
      <c r="A15" s="351" t="str">
        <f>ADMIN!E18</f>
        <v>Special Purpose Craft (22' Airboat, SPC-Air)</v>
      </c>
      <c r="B15" s="356">
        <f>ADMIN!F18</f>
        <v>16644</v>
      </c>
      <c r="C15" s="360"/>
      <c r="D15" s="351" t="str">
        <f>ADMIN!T9</f>
        <v>(1300) Sedan-Subcompact</v>
      </c>
      <c r="E15" s="353">
        <f>ADMIN!U9</f>
        <v>0.12</v>
      </c>
      <c r="F15" s="353">
        <f>ADMIN!V9</f>
        <v>7.35</v>
      </c>
      <c r="G15" s="360"/>
      <c r="H15" s="351" t="str">
        <f>ADMIN!M18</f>
        <v>Foam Filled Boom (500 ft)</v>
      </c>
      <c r="I15" s="353">
        <f>ADMIN!N18</f>
        <v>25</v>
      </c>
      <c r="J15" s="355" t="str">
        <f>ADMIN!O18</f>
        <v>HOURLY</v>
      </c>
      <c r="K15" s="360"/>
      <c r="L15" s="360"/>
      <c r="M15" s="360"/>
      <c r="N15" s="360"/>
      <c r="O15" s="360"/>
      <c r="P15" s="360"/>
      <c r="Q15" s="360"/>
      <c r="R15" s="351" t="str">
        <f>ADMIN!Q42</f>
        <v>GS-14</v>
      </c>
      <c r="S15" s="353">
        <f>ADMIN!R42</f>
        <v>122</v>
      </c>
      <c r="T15" s="351" t="str">
        <f>ADMIN!Q58</f>
        <v>WG-13</v>
      </c>
      <c r="U15" s="353">
        <f>ADMIN!R58</f>
        <v>67</v>
      </c>
      <c r="V15" s="360"/>
      <c r="W15" s="360"/>
      <c r="X15" s="360"/>
    </row>
    <row r="16" spans="1:24" x14ac:dyDescent="0.25">
      <c r="A16" s="351" t="str">
        <f>ADMIN!E19</f>
        <v>Special Purpose Craft - Heavy Weather</v>
      </c>
      <c r="B16" s="356">
        <f>ADMIN!F19</f>
        <v>8109</v>
      </c>
      <c r="C16" s="360"/>
      <c r="D16" s="351" t="str">
        <f>ADMIN!T10</f>
        <v>(1426) Large Police</v>
      </c>
      <c r="E16" s="353">
        <f>ADMIN!U10</f>
        <v>0.28999999999999998</v>
      </c>
      <c r="F16" s="353">
        <f>ADMIN!V10</f>
        <v>7.23</v>
      </c>
      <c r="G16" s="360"/>
      <c r="H16" s="351" t="str">
        <f>ADMIN!M19</f>
        <v>Foam Filled Boom, 3 Boxes Each 500 ft w/Trailer</v>
      </c>
      <c r="I16" s="353">
        <f>ADMIN!N19</f>
        <v>88</v>
      </c>
      <c r="J16" s="355" t="str">
        <f>ADMIN!O19</f>
        <v>HOURLY</v>
      </c>
      <c r="K16" s="360"/>
      <c r="L16" s="360"/>
      <c r="M16" s="360"/>
      <c r="N16" s="360"/>
      <c r="O16" s="360"/>
      <c r="P16" s="360"/>
      <c r="Q16" s="360"/>
      <c r="R16" s="351" t="str">
        <f>ADMIN!Q43</f>
        <v>GS-15</v>
      </c>
      <c r="S16" s="353">
        <f>ADMIN!R43</f>
        <v>142</v>
      </c>
      <c r="T16" s="351" t="str">
        <f>ADMIN!Q59</f>
        <v>WG-14</v>
      </c>
      <c r="U16" s="353">
        <f>ADMIN!R59</f>
        <v>69</v>
      </c>
      <c r="V16" s="360"/>
      <c r="W16" s="360"/>
      <c r="X16" s="360"/>
    </row>
    <row r="17" spans="1:24" x14ac:dyDescent="0.25">
      <c r="A17" s="351" t="str">
        <f>ADMIN!E20</f>
        <v>Special Purpose Craft - Law Enforcement</v>
      </c>
      <c r="B17" s="356">
        <f>ADMIN!F20</f>
        <v>1268</v>
      </c>
      <c r="C17" s="360"/>
      <c r="D17" s="351" t="str">
        <f>ADMIN!T11</f>
        <v xml:space="preserve">(4182) SUV (4x2) Crossover </v>
      </c>
      <c r="E17" s="353">
        <f>ADMIN!U11</f>
        <v>0.2</v>
      </c>
      <c r="F17" s="353">
        <f>ADMIN!V11</f>
        <v>10.32</v>
      </c>
      <c r="G17" s="360"/>
      <c r="H17" s="351" t="str">
        <f>ADMIN!M20</f>
        <v>Inflatable Boom, 48 in (650 FT/1 Reel)</v>
      </c>
      <c r="I17" s="353">
        <f>ADMIN!N20</f>
        <v>58</v>
      </c>
      <c r="J17" s="355" t="str">
        <f>ADMIN!O20</f>
        <v>HOURLY</v>
      </c>
      <c r="K17" s="360"/>
      <c r="L17" s="360"/>
      <c r="M17" s="360"/>
      <c r="N17" s="360"/>
      <c r="O17" s="360"/>
      <c r="P17" s="360"/>
      <c r="Q17" s="360"/>
      <c r="R17" s="351" t="str">
        <f>ADMIN!Q44</f>
        <v>ES-00</v>
      </c>
      <c r="S17" s="353">
        <f>ADMIN!R44</f>
        <v>165</v>
      </c>
      <c r="T17" s="351" t="str">
        <f>ADMIN!Q60</f>
        <v>WG-15</v>
      </c>
      <c r="U17" s="353">
        <f>ADMIN!R60</f>
        <v>71</v>
      </c>
      <c r="V17" s="360"/>
      <c r="W17" s="360"/>
      <c r="X17" s="360"/>
    </row>
    <row r="18" spans="1:24" x14ac:dyDescent="0.25">
      <c r="A18" s="351" t="str">
        <f>ADMIN!E21</f>
        <v>Special Purpose Craft - Near Shore Lifeboat</v>
      </c>
      <c r="B18" s="356">
        <f>ADMIN!F21</f>
        <v>4917</v>
      </c>
      <c r="C18" s="360"/>
      <c r="D18" s="351" t="str">
        <f>ADMIN!T12</f>
        <v xml:space="preserve">(6170) SUV (4x4) Compact </v>
      </c>
      <c r="E18" s="353">
        <f>ADMIN!U12</f>
        <v>0.18</v>
      </c>
      <c r="F18" s="353">
        <f>ADMIN!V12</f>
        <v>8.61</v>
      </c>
      <c r="G18" s="360"/>
      <c r="H18" s="351" t="str">
        <f>ADMIN!M21</f>
        <v>CCN-150 Pump</v>
      </c>
      <c r="I18" s="353">
        <f>ADMIN!N21</f>
        <v>15</v>
      </c>
      <c r="J18" s="355" t="str">
        <f>ADMIN!O21</f>
        <v>HOURLY</v>
      </c>
      <c r="K18" s="360"/>
      <c r="L18" s="360"/>
      <c r="M18" s="360"/>
      <c r="N18" s="360"/>
      <c r="O18" s="360"/>
      <c r="P18" s="360"/>
      <c r="Q18" s="360"/>
      <c r="R18" s="351" t="str">
        <f>ADMIN!Q45</f>
        <v>AL-00</v>
      </c>
      <c r="S18" s="353">
        <f>ADMIN!R45</f>
        <v>151</v>
      </c>
      <c r="T18" s="360"/>
      <c r="U18" s="360"/>
      <c r="V18" s="360"/>
      <c r="W18" s="360"/>
      <c r="X18" s="360"/>
    </row>
    <row r="19" spans="1:24" x14ac:dyDescent="0.25">
      <c r="A19" s="351" t="str">
        <f>ADMIN!E22</f>
        <v>Special Purpose Craft - Shallow Water</v>
      </c>
      <c r="B19" s="356">
        <f>ADMIN!F22</f>
        <v>2542</v>
      </c>
      <c r="C19" s="360"/>
      <c r="D19" s="351" t="str">
        <f>ADMIN!T13</f>
        <v>(4194) SUV (4x2) Compact</v>
      </c>
      <c r="E19" s="353">
        <f>ADMIN!U13</f>
        <v>0.15</v>
      </c>
      <c r="F19" s="353">
        <f>ADMIN!V13</f>
        <v>8.48</v>
      </c>
      <c r="G19" s="360"/>
      <c r="H19" s="351" t="str">
        <f>ADMIN!M22</f>
        <v>DOP 160 Pump</v>
      </c>
      <c r="I19" s="353">
        <f>ADMIN!N22</f>
        <v>9</v>
      </c>
      <c r="J19" s="355" t="str">
        <f>ADMIN!O22</f>
        <v>HOURLY</v>
      </c>
      <c r="K19" s="360"/>
      <c r="L19" s="360"/>
      <c r="M19" s="360"/>
      <c r="N19" s="360"/>
      <c r="O19" s="360"/>
      <c r="P19" s="360"/>
      <c r="Q19" s="360"/>
      <c r="R19" s="351" t="str">
        <f>ADMIN!Q46</f>
        <v>AD-00</v>
      </c>
      <c r="S19" s="353">
        <f>ADMIN!R46</f>
        <v>122</v>
      </c>
      <c r="T19" s="360"/>
      <c r="U19" s="360"/>
      <c r="V19" s="360"/>
      <c r="W19" s="360"/>
      <c r="X19" s="360"/>
    </row>
    <row r="20" spans="1:24" x14ac:dyDescent="0.25">
      <c r="A20" s="351" t="str">
        <f>ADMIN!E23</f>
        <v>Special Purpose Craft - Training Boat</v>
      </c>
      <c r="B20" s="356">
        <f>ADMIN!F23</f>
        <v>3909</v>
      </c>
      <c r="C20" s="360"/>
      <c r="D20" s="351" t="str">
        <f>ADMIN!T14</f>
        <v>(6375) SUV (4x4) Full Size</v>
      </c>
      <c r="E20" s="353">
        <f>ADMIN!U14</f>
        <v>0.33</v>
      </c>
      <c r="F20" s="353">
        <f>ADMIN!V14</f>
        <v>7.32</v>
      </c>
      <c r="G20" s="360"/>
      <c r="H20" s="351" t="str">
        <f>ADMIN!M23</f>
        <v>DOP 250 Pump</v>
      </c>
      <c r="I20" s="353">
        <f>ADMIN!N23</f>
        <v>14</v>
      </c>
      <c r="J20" s="355" t="str">
        <f>ADMIN!O23</f>
        <v>HOURLY</v>
      </c>
      <c r="K20" s="360"/>
      <c r="L20" s="360"/>
      <c r="M20" s="360"/>
      <c r="N20" s="360"/>
      <c r="O20" s="360"/>
      <c r="P20" s="360"/>
      <c r="Q20" s="360"/>
      <c r="R20" s="360"/>
      <c r="S20" s="360"/>
      <c r="T20" s="360"/>
      <c r="U20" s="360"/>
      <c r="V20" s="360"/>
      <c r="W20" s="360"/>
      <c r="X20" s="360"/>
    </row>
    <row r="21" spans="1:24" x14ac:dyDescent="0.25">
      <c r="A21" s="351" t="str">
        <f>ADMIN!E24</f>
        <v>Trailerable ATON Boat (21' (26')</v>
      </c>
      <c r="B21" s="356">
        <f>ADMIN!F24</f>
        <v>2901</v>
      </c>
      <c r="C21" s="360"/>
      <c r="D21" s="351" t="str">
        <f>ADMIN!T15</f>
        <v xml:space="preserve">(4310) Van, Cargo </v>
      </c>
      <c r="E21" s="353">
        <f>ADMIN!U15</f>
        <v>0.27</v>
      </c>
      <c r="F21" s="353">
        <f>ADMIN!V15</f>
        <v>6.48</v>
      </c>
      <c r="G21" s="360"/>
      <c r="H21" s="351" t="str">
        <f>ADMIN!M24</f>
        <v>Non-Submersible Pumps</v>
      </c>
      <c r="I21" s="353">
        <f>ADMIN!N24</f>
        <v>19</v>
      </c>
      <c r="J21" s="355" t="str">
        <f>ADMIN!O24</f>
        <v>HOURLY</v>
      </c>
      <c r="K21" s="360"/>
      <c r="L21" s="360"/>
      <c r="M21" s="360"/>
      <c r="N21" s="360"/>
      <c r="O21" s="360"/>
      <c r="P21" s="360"/>
      <c r="Q21" s="360"/>
      <c r="R21" s="360"/>
      <c r="S21" s="360"/>
      <c r="T21" s="360"/>
      <c r="U21" s="360"/>
      <c r="V21" s="360"/>
      <c r="W21" s="360"/>
      <c r="X21" s="360"/>
    </row>
    <row r="22" spans="1:24" x14ac:dyDescent="0.25">
      <c r="A22" s="351" t="str">
        <f>ADMIN!E25</f>
        <v>Transportable Port Security Boat (25') (32')</v>
      </c>
      <c r="B22" s="356">
        <f>ADMIN!F25</f>
        <v>5552</v>
      </c>
      <c r="C22" s="360"/>
      <c r="D22" s="351" t="str">
        <f>ADMIN!T16</f>
        <v xml:space="preserve">(4315) Van, Passenger </v>
      </c>
      <c r="E22" s="353">
        <f>ADMIN!U16</f>
        <v>0.25</v>
      </c>
      <c r="F22" s="353">
        <f>ADMIN!V16</f>
        <v>8.32</v>
      </c>
      <c r="G22" s="360"/>
      <c r="H22" s="351" t="str">
        <f>ADMIN!M25</f>
        <v>Deutz Prime Mover</v>
      </c>
      <c r="I22" s="353">
        <f>ADMIN!N25</f>
        <v>22</v>
      </c>
      <c r="J22" s="355" t="str">
        <f>ADMIN!O25</f>
        <v>HOURLY</v>
      </c>
      <c r="K22" s="360"/>
      <c r="L22" s="360"/>
      <c r="M22" s="360"/>
      <c r="N22" s="360"/>
      <c r="O22" s="360"/>
      <c r="P22" s="360"/>
      <c r="Q22" s="360"/>
      <c r="R22" s="360"/>
      <c r="S22" s="360"/>
      <c r="T22" s="360"/>
      <c r="U22" s="360"/>
      <c r="V22" s="360"/>
      <c r="W22" s="360"/>
      <c r="X22" s="360"/>
    </row>
    <row r="23" spans="1:24" x14ac:dyDescent="0.25">
      <c r="A23" s="351" t="str">
        <f>ADMIN!E26</f>
        <v>Utility Boat-Medium (25'-40'11")</v>
      </c>
      <c r="B23" s="356">
        <f>ADMIN!F26</f>
        <v>16218</v>
      </c>
      <c r="C23" s="360"/>
      <c r="D23" s="351" t="str">
        <f>ADMIN!T17</f>
        <v>(4122) Mid-Size Pickup, Crew Cab (4x2)</v>
      </c>
      <c r="E23" s="353">
        <f>ADMIN!U17</f>
        <v>0.25</v>
      </c>
      <c r="F23" s="353">
        <f>ADMIN!V17</f>
        <v>7.32</v>
      </c>
      <c r="G23" s="360"/>
      <c r="H23" s="351" t="str">
        <f>ADMIN!M26</f>
        <v>Highstar Prime Mover</v>
      </c>
      <c r="I23" s="353">
        <f>ADMIN!N26</f>
        <v>30</v>
      </c>
      <c r="J23" s="355" t="str">
        <f>ADMIN!O26</f>
        <v>HOURLY</v>
      </c>
      <c r="K23" s="360"/>
      <c r="L23" s="360"/>
      <c r="M23" s="360"/>
      <c r="N23" s="360"/>
      <c r="O23" s="360"/>
      <c r="P23" s="360"/>
      <c r="Q23" s="360"/>
      <c r="R23" s="360"/>
      <c r="S23" s="360"/>
      <c r="T23" s="360"/>
      <c r="U23" s="360"/>
      <c r="V23" s="360"/>
      <c r="W23" s="360"/>
      <c r="X23" s="360"/>
    </row>
    <row r="24" spans="1:24" x14ac:dyDescent="0.25">
      <c r="A24" s="360"/>
      <c r="B24" s="360"/>
      <c r="C24" s="360"/>
      <c r="D24" s="351" t="str">
        <f>ADMIN!T18</f>
        <v>(6122) Mid-Size Pickup, Crew Cab (4x4)</v>
      </c>
      <c r="E24" s="353">
        <f>ADMIN!U18</f>
        <v>0.27</v>
      </c>
      <c r="F24" s="353">
        <f>ADMIN!V18</f>
        <v>8.7100000000000009</v>
      </c>
      <c r="G24" s="360"/>
      <c r="H24" s="351" t="str">
        <f>ADMIN!M27</f>
        <v>Generac 6.5 KW</v>
      </c>
      <c r="I24" s="353">
        <f>ADMIN!N27</f>
        <v>4</v>
      </c>
      <c r="J24" s="355" t="str">
        <f>ADMIN!O27</f>
        <v>HOURLY</v>
      </c>
      <c r="K24" s="360"/>
      <c r="L24" s="360"/>
      <c r="M24" s="360"/>
      <c r="N24" s="360"/>
      <c r="O24" s="360"/>
      <c r="P24" s="360"/>
      <c r="Q24" s="360"/>
      <c r="R24" s="360"/>
      <c r="S24" s="360"/>
      <c r="T24" s="360"/>
      <c r="U24" s="360"/>
      <c r="V24" s="360"/>
      <c r="W24" s="360"/>
      <c r="X24" s="360"/>
    </row>
    <row r="25" spans="1:24" x14ac:dyDescent="0.25">
      <c r="A25" s="364" t="s">
        <v>149</v>
      </c>
      <c r="B25" s="365" t="s">
        <v>8</v>
      </c>
      <c r="C25" s="360"/>
      <c r="D25" s="351" t="str">
        <f>ADMIN!T19</f>
        <v>(4250) Full Size Pickup, Regular Cab (4x2)</v>
      </c>
      <c r="E25" s="353">
        <f>ADMIN!U19</f>
        <v>0.25</v>
      </c>
      <c r="F25" s="353">
        <f>ADMIN!V19</f>
        <v>5.13</v>
      </c>
      <c r="G25" s="360"/>
      <c r="H25" s="351" t="str">
        <f>ADMIN!M28</f>
        <v>Genpro 10.5 KW</v>
      </c>
      <c r="I25" s="353">
        <f>ADMIN!N28</f>
        <v>5</v>
      </c>
      <c r="J25" s="355" t="str">
        <f>ADMIN!O28</f>
        <v>HOURLY</v>
      </c>
      <c r="K25" s="360"/>
      <c r="L25" s="473" t="s">
        <v>410</v>
      </c>
      <c r="M25" s="474"/>
      <c r="N25" s="474"/>
      <c r="O25" s="474"/>
      <c r="P25" s="474"/>
      <c r="Q25" s="475"/>
      <c r="R25" s="360"/>
      <c r="S25" s="360"/>
      <c r="T25" s="360"/>
      <c r="U25" s="360"/>
      <c r="V25" s="360"/>
      <c r="W25" s="360"/>
      <c r="X25" s="360"/>
    </row>
    <row r="26" spans="1:24" x14ac:dyDescent="0.25">
      <c r="A26" s="351" t="str">
        <f>ADMIN!I7</f>
        <v>WAGB-420 HEALY Icebreaker</v>
      </c>
      <c r="B26" s="356">
        <f>ADMIN!J7</f>
        <v>27911</v>
      </c>
      <c r="C26" s="360"/>
      <c r="D26" s="351" t="str">
        <f>ADMIN!T20</f>
        <v>(4252) Full Size Pickup, Crew Cab (4x2)</v>
      </c>
      <c r="E26" s="353">
        <f>ADMIN!U20</f>
        <v>0.23</v>
      </c>
      <c r="F26" s="353">
        <f>ADMIN!V20</f>
        <v>6.1</v>
      </c>
      <c r="G26" s="360"/>
      <c r="H26" s="351" t="str">
        <f>ADMIN!M29</f>
        <v>Honda 4.5 KW</v>
      </c>
      <c r="I26" s="353">
        <f>ADMIN!N29</f>
        <v>3</v>
      </c>
      <c r="J26" s="355" t="str">
        <f>ADMIN!O29</f>
        <v>HOURLY</v>
      </c>
      <c r="K26" s="360"/>
      <c r="L26" s="476"/>
      <c r="M26" s="477"/>
      <c r="N26" s="477"/>
      <c r="O26" s="477"/>
      <c r="P26" s="478"/>
      <c r="Q26" s="479"/>
      <c r="R26" s="360"/>
      <c r="S26" s="360"/>
      <c r="T26" s="360"/>
      <c r="U26" s="360"/>
      <c r="V26" s="360"/>
      <c r="W26" s="360"/>
      <c r="X26" s="360"/>
    </row>
    <row r="27" spans="1:24" x14ac:dyDescent="0.25">
      <c r="A27" s="351" t="str">
        <f>ADMIN!I8</f>
        <v>WMSL-418 National Security Cutter</v>
      </c>
      <c r="B27" s="356">
        <f>ADMIN!J8</f>
        <v>32876</v>
      </c>
      <c r="C27" s="360"/>
      <c r="D27" s="351" t="str">
        <f>ADMIN!T21</f>
        <v>(6350) Standard Pickup, Regular (4x4)</v>
      </c>
      <c r="E27" s="353">
        <f>ADMIN!U21</f>
        <v>0.34</v>
      </c>
      <c r="F27" s="353">
        <f>ADMIN!V21</f>
        <v>6.74</v>
      </c>
      <c r="G27" s="360"/>
      <c r="H27" s="351" t="str">
        <f>ADMIN!M30</f>
        <v>Honda 5.5 KW</v>
      </c>
      <c r="I27" s="353">
        <f>ADMIN!N30</f>
        <v>3</v>
      </c>
      <c r="J27" s="355" t="str">
        <f>ADMIN!O30</f>
        <v>HOURLY</v>
      </c>
      <c r="K27" s="360"/>
      <c r="L27" s="480"/>
      <c r="M27" s="481"/>
      <c r="N27" s="481"/>
      <c r="O27" s="481"/>
      <c r="P27" s="482"/>
      <c r="Q27" s="483"/>
      <c r="R27" s="360"/>
      <c r="S27" s="360"/>
      <c r="T27" s="360"/>
      <c r="U27" s="360"/>
      <c r="V27" s="360"/>
      <c r="W27" s="360"/>
      <c r="X27" s="360"/>
    </row>
    <row r="28" spans="1:24" x14ac:dyDescent="0.25">
      <c r="A28" s="351" t="str">
        <f>ADMIN!I9</f>
        <v>WAGB-399' Heavy Icebreaker</v>
      </c>
      <c r="B28" s="356">
        <f>ADMIN!J9</f>
        <v>27771</v>
      </c>
      <c r="C28" s="360"/>
      <c r="D28" s="351" t="str">
        <f>ADMIN!T22</f>
        <v>(6352) Standard Pickup,Crew Cab (4x4)</v>
      </c>
      <c r="E28" s="353">
        <f>ADMIN!U22</f>
        <v>0.32</v>
      </c>
      <c r="F28" s="353">
        <f>ADMIN!V22</f>
        <v>7.29</v>
      </c>
      <c r="G28" s="360"/>
      <c r="H28" s="351" t="str">
        <f>ADMIN!M31</f>
        <v>Honda EX 1000 1.0 KW</v>
      </c>
      <c r="I28" s="353">
        <f>ADMIN!N31</f>
        <v>2</v>
      </c>
      <c r="J28" s="355" t="str">
        <f>ADMIN!O31</f>
        <v>HOURLY</v>
      </c>
      <c r="K28" s="360"/>
      <c r="L28" s="480"/>
      <c r="M28" s="481"/>
      <c r="N28" s="481"/>
      <c r="O28" s="481"/>
      <c r="P28" s="482"/>
      <c r="Q28" s="483"/>
      <c r="R28" s="360"/>
      <c r="S28" s="360"/>
      <c r="T28" s="360"/>
      <c r="U28" s="360"/>
      <c r="V28" s="360"/>
      <c r="W28" s="360"/>
      <c r="X28" s="360"/>
    </row>
    <row r="29" spans="1:24" x14ac:dyDescent="0.25">
      <c r="A29" s="351" t="str">
        <f>ADMIN!I10</f>
        <v>WHEC-378 High Endurance Cutter</v>
      </c>
      <c r="B29" s="356">
        <f>ADMIN!J10</f>
        <v>15546</v>
      </c>
      <c r="C29" s="360"/>
      <c r="D29" s="360"/>
      <c r="E29" s="360"/>
      <c r="F29" s="360"/>
      <c r="G29" s="360"/>
      <c r="H29" s="351" t="str">
        <f>ADMIN!M32</f>
        <v>Honda EB 11000 10.5 KW</v>
      </c>
      <c r="I29" s="353">
        <f>ADMIN!N32</f>
        <v>5</v>
      </c>
      <c r="J29" s="355" t="str">
        <f>ADMIN!O32</f>
        <v>HOURLY</v>
      </c>
      <c r="K29" s="360"/>
      <c r="L29" s="480"/>
      <c r="M29" s="481"/>
      <c r="N29" s="481"/>
      <c r="O29" s="481"/>
      <c r="P29" s="482"/>
      <c r="Q29" s="483"/>
      <c r="R29" s="360"/>
      <c r="S29" s="360"/>
      <c r="T29" s="360"/>
      <c r="U29" s="360"/>
      <c r="V29" s="360"/>
      <c r="W29" s="360"/>
      <c r="X29" s="360"/>
    </row>
    <row r="30" spans="1:24" x14ac:dyDescent="0.25">
      <c r="A30" s="351" t="str">
        <f>ADMIN!I11</f>
        <v>WIX-295 Training Barque</v>
      </c>
      <c r="B30" s="356">
        <f>ADMIN!J11</f>
        <v>12680</v>
      </c>
      <c r="C30" s="360"/>
      <c r="D30" s="360"/>
      <c r="E30" s="360"/>
      <c r="F30" s="360"/>
      <c r="G30" s="360"/>
      <c r="H30" s="351" t="str">
        <f>ADMIN!M33</f>
        <v>Ingersol-Rand Compressor</v>
      </c>
      <c r="I30" s="353">
        <f>ADMIN!N33</f>
        <v>12</v>
      </c>
      <c r="J30" s="355" t="str">
        <f>ADMIN!O33</f>
        <v>HOURLY</v>
      </c>
      <c r="K30" s="360"/>
      <c r="L30" s="484" t="s">
        <v>411</v>
      </c>
      <c r="M30" s="485"/>
      <c r="N30" s="485"/>
      <c r="O30" s="485"/>
      <c r="P30" s="485"/>
      <c r="Q30" s="486"/>
      <c r="R30" s="360"/>
      <c r="S30" s="360"/>
      <c r="T30" s="360"/>
      <c r="U30" s="360"/>
      <c r="V30" s="360"/>
      <c r="W30" s="360"/>
      <c r="X30" s="360"/>
    </row>
    <row r="31" spans="1:24" ht="18" customHeight="1" x14ac:dyDescent="0.25">
      <c r="A31" s="351" t="str">
        <f>ADMIN!I12</f>
        <v>WMEC-282-Medium Endurance Cutter</v>
      </c>
      <c r="B31" s="356">
        <f>ADMIN!J12</f>
        <v>12592</v>
      </c>
      <c r="C31" s="360"/>
      <c r="D31" s="360"/>
      <c r="E31" s="360"/>
      <c r="F31" s="360"/>
      <c r="G31" s="360"/>
      <c r="H31" s="351" t="str">
        <f>ADMIN!M34</f>
        <v>CANFLEX Seaslug (12,000 gallon)</v>
      </c>
      <c r="I31" s="353">
        <f>ADMIN!N34</f>
        <v>73</v>
      </c>
      <c r="J31" s="355" t="str">
        <f>ADMIN!O34</f>
        <v>HOURLY</v>
      </c>
      <c r="K31" s="360"/>
      <c r="L31" s="487" t="s">
        <v>412</v>
      </c>
      <c r="M31" s="488"/>
      <c r="N31" s="488"/>
      <c r="O31" s="488"/>
      <c r="P31" s="488"/>
      <c r="Q31" s="489"/>
      <c r="R31" s="360"/>
      <c r="S31" s="360"/>
      <c r="T31" s="360"/>
      <c r="U31" s="360"/>
      <c r="V31" s="360"/>
      <c r="W31" s="360"/>
      <c r="X31" s="360"/>
    </row>
    <row r="32" spans="1:24" x14ac:dyDescent="0.25">
      <c r="A32" s="351" t="str">
        <f>ADMIN!I13</f>
        <v>WMEC-270 Medium Endurance Cutter</v>
      </c>
      <c r="B32" s="356">
        <f>ADMIN!J13</f>
        <v>12258</v>
      </c>
      <c r="C32" s="360"/>
      <c r="D32" s="360"/>
      <c r="E32" s="360"/>
      <c r="F32" s="360"/>
      <c r="G32" s="360"/>
      <c r="H32" s="351" t="str">
        <f>ADMIN!M35</f>
        <v>CANFLEX Seaslug (25,000 gallon)</v>
      </c>
      <c r="I32" s="353">
        <f>ADMIN!N35</f>
        <v>102</v>
      </c>
      <c r="J32" s="355" t="str">
        <f>ADMIN!O35</f>
        <v>HOURLY</v>
      </c>
      <c r="K32" s="360"/>
      <c r="L32" s="360"/>
      <c r="M32" s="360"/>
      <c r="N32" s="360"/>
      <c r="O32" s="360"/>
      <c r="P32" s="360"/>
      <c r="Q32" s="360"/>
      <c r="R32" s="360"/>
      <c r="S32" s="360"/>
      <c r="T32" s="360"/>
      <c r="U32" s="360"/>
      <c r="V32" s="360"/>
      <c r="W32" s="360"/>
      <c r="X32" s="360"/>
    </row>
    <row r="33" spans="1:24" x14ac:dyDescent="0.25">
      <c r="A33" s="351" t="str">
        <f>ADMIN!I14</f>
        <v>WLBB-240 Great Lakes Icebreaker</v>
      </c>
      <c r="B33" s="356">
        <f>ADMIN!J14</f>
        <v>21201</v>
      </c>
      <c r="C33" s="360"/>
      <c r="D33" s="360"/>
      <c r="E33" s="360"/>
      <c r="F33" s="360"/>
      <c r="G33" s="360"/>
      <c r="H33" s="351" t="str">
        <f>ADMIN!M36</f>
        <v>MultiRAE</v>
      </c>
      <c r="I33" s="353">
        <f>ADMIN!N36</f>
        <v>8</v>
      </c>
      <c r="J33" s="355" t="str">
        <f>ADMIN!O36</f>
        <v>HOURLY</v>
      </c>
      <c r="K33" s="360"/>
      <c r="L33" s="360"/>
      <c r="M33" s="360"/>
      <c r="N33" s="360"/>
      <c r="O33" s="360"/>
      <c r="P33" s="360"/>
      <c r="Q33" s="360"/>
      <c r="R33" s="360"/>
      <c r="S33" s="360"/>
      <c r="T33" s="360"/>
      <c r="U33" s="360"/>
      <c r="V33" s="360"/>
      <c r="W33" s="360"/>
      <c r="X33" s="360"/>
    </row>
    <row r="34" spans="1:24" x14ac:dyDescent="0.25">
      <c r="A34" s="351" t="str">
        <f>ADMIN!I15</f>
        <v>WLB-225 Sea Going Buoy Tender</v>
      </c>
      <c r="B34" s="356">
        <f>ADMIN!J15</f>
        <v>12208</v>
      </c>
      <c r="C34" s="360"/>
      <c r="D34" s="360"/>
      <c r="E34" s="360"/>
      <c r="F34" s="360"/>
      <c r="G34" s="360"/>
      <c r="H34" s="351" t="str">
        <f>ADMIN!M37</f>
        <v>AreaRAE</v>
      </c>
      <c r="I34" s="353">
        <f>ADMIN!N37</f>
        <v>13</v>
      </c>
      <c r="J34" s="355" t="str">
        <f>ADMIN!O37</f>
        <v>HOURLY</v>
      </c>
      <c r="K34" s="360"/>
      <c r="L34" s="360"/>
      <c r="M34" s="360"/>
      <c r="N34" s="360"/>
      <c r="O34" s="360"/>
      <c r="P34" s="360"/>
      <c r="Q34" s="360"/>
      <c r="R34" s="360"/>
      <c r="S34" s="360"/>
      <c r="T34" s="360"/>
      <c r="U34" s="360"/>
      <c r="V34" s="360"/>
      <c r="W34" s="360"/>
      <c r="X34" s="360"/>
    </row>
    <row r="35" spans="1:24" x14ac:dyDescent="0.25">
      <c r="A35" s="351" t="str">
        <f>ADMIN!I16</f>
        <v>WMEC-210 Medium Endurance Cutter</v>
      </c>
      <c r="B35" s="356">
        <f>ADMIN!J16</f>
        <v>8528</v>
      </c>
      <c r="C35" s="360"/>
      <c r="D35" s="360"/>
      <c r="E35" s="360"/>
      <c r="F35" s="360"/>
      <c r="G35" s="360"/>
      <c r="H35" s="351" t="str">
        <f>ADMIN!M38</f>
        <v>UltraRAE 3000</v>
      </c>
      <c r="I35" s="353">
        <f>ADMIN!N38</f>
        <v>13</v>
      </c>
      <c r="J35" s="355" t="str">
        <f>ADMIN!O38</f>
        <v>HOURLY</v>
      </c>
      <c r="K35" s="360"/>
      <c r="L35" s="360"/>
      <c r="M35" s="360"/>
      <c r="N35" s="360"/>
      <c r="O35" s="360"/>
      <c r="P35" s="360"/>
      <c r="Q35" s="360"/>
      <c r="R35" s="360"/>
      <c r="S35" s="360"/>
      <c r="T35" s="360"/>
      <c r="U35" s="360"/>
      <c r="V35" s="360"/>
      <c r="W35" s="360"/>
      <c r="X35" s="360"/>
    </row>
    <row r="36" spans="1:24" x14ac:dyDescent="0.25">
      <c r="A36" s="351" t="str">
        <f>ADMIN!I17</f>
        <v>WLM-175 Coastal Buoy Tender</v>
      </c>
      <c r="B36" s="356">
        <f>ADMIN!J17</f>
        <v>8173</v>
      </c>
      <c r="C36" s="360"/>
      <c r="D36" s="360"/>
      <c r="E36" s="360"/>
      <c r="F36" s="360"/>
      <c r="G36" s="360"/>
      <c r="H36" s="351" t="str">
        <f>ADMIN!M39</f>
        <v>Dustrak</v>
      </c>
      <c r="I36" s="353">
        <f>ADMIN!N39</f>
        <v>17</v>
      </c>
      <c r="J36" s="355" t="str">
        <f>ADMIN!O39</f>
        <v>HOURLY</v>
      </c>
      <c r="K36" s="360"/>
      <c r="L36" s="360"/>
      <c r="M36" s="360"/>
      <c r="N36" s="360"/>
      <c r="O36" s="360"/>
      <c r="P36" s="360"/>
      <c r="Q36" s="360"/>
      <c r="R36" s="360"/>
      <c r="S36" s="360"/>
      <c r="T36" s="360"/>
      <c r="U36" s="360"/>
      <c r="V36" s="360"/>
      <c r="W36" s="360"/>
      <c r="X36" s="360"/>
    </row>
    <row r="37" spans="1:24" x14ac:dyDescent="0.25">
      <c r="A37" s="351" t="str">
        <f>ADMIN!I18</f>
        <v>WLIC-160 Inland Construction Tender</v>
      </c>
      <c r="B37" s="356">
        <f>ADMIN!J18</f>
        <v>5788</v>
      </c>
      <c r="C37" s="360"/>
      <c r="D37" s="360"/>
      <c r="E37" s="360"/>
      <c r="F37" s="360"/>
      <c r="G37" s="360"/>
      <c r="H37" s="351" t="str">
        <f>ADMIN!M40</f>
        <v>Flourometer</v>
      </c>
      <c r="I37" s="353">
        <f>ADMIN!N40</f>
        <v>13</v>
      </c>
      <c r="J37" s="355" t="str">
        <f>ADMIN!O40</f>
        <v>HOURLY</v>
      </c>
      <c r="K37" s="360"/>
      <c r="L37" s="360"/>
      <c r="M37" s="360"/>
      <c r="N37" s="360"/>
      <c r="O37" s="360"/>
      <c r="P37" s="360"/>
      <c r="Q37" s="360"/>
      <c r="R37" s="360"/>
      <c r="S37" s="360"/>
      <c r="T37" s="360"/>
      <c r="U37" s="360"/>
      <c r="V37" s="360"/>
      <c r="W37" s="360"/>
      <c r="X37" s="360"/>
    </row>
    <row r="38" spans="1:24" x14ac:dyDescent="0.25">
      <c r="A38" s="351" t="str">
        <f>ADMIN!I19</f>
        <v>WPC-154 Fast Response Cutter</v>
      </c>
      <c r="B38" s="356">
        <f>ADMIN!J19</f>
        <v>7787</v>
      </c>
      <c r="C38" s="360"/>
      <c r="D38" s="360"/>
      <c r="E38" s="360"/>
      <c r="F38" s="360"/>
      <c r="G38" s="360"/>
      <c r="H38" s="351" t="str">
        <f>ADMIN!M41</f>
        <v>FIRSTLOOK 110</v>
      </c>
      <c r="I38" s="353">
        <f>ADMIN!N41</f>
        <v>24</v>
      </c>
      <c r="J38" s="355" t="str">
        <f>ADMIN!O41</f>
        <v>HOURLY</v>
      </c>
      <c r="K38" s="360"/>
      <c r="L38" s="360"/>
      <c r="M38" s="360"/>
      <c r="N38" s="360"/>
      <c r="O38" s="360"/>
      <c r="P38" s="360"/>
      <c r="Q38" s="360"/>
      <c r="R38" s="360"/>
      <c r="S38" s="360"/>
      <c r="T38" s="360"/>
      <c r="U38" s="360"/>
      <c r="V38" s="360"/>
      <c r="W38" s="360"/>
      <c r="X38" s="360"/>
    </row>
    <row r="39" spans="1:24" x14ac:dyDescent="0.25">
      <c r="A39" s="351" t="str">
        <f>ADMIN!I20</f>
        <v>WTGB-140 Icebreaking Tug</v>
      </c>
      <c r="B39" s="356">
        <f>ADMIN!J20</f>
        <v>6243</v>
      </c>
      <c r="C39" s="360"/>
      <c r="D39" s="360"/>
      <c r="E39" s="360"/>
      <c r="F39" s="360"/>
      <c r="G39" s="360"/>
      <c r="H39" s="351" t="str">
        <f>ADMIN!M42</f>
        <v>PACKBOT 510</v>
      </c>
      <c r="I39" s="353">
        <f>ADMIN!N42</f>
        <v>123</v>
      </c>
      <c r="J39" s="355" t="str">
        <f>ADMIN!O42</f>
        <v>HOURLY</v>
      </c>
      <c r="K39" s="360"/>
      <c r="L39" s="360"/>
      <c r="M39" s="360"/>
      <c r="N39" s="360"/>
      <c r="O39" s="360"/>
      <c r="P39" s="360"/>
      <c r="Q39" s="360"/>
      <c r="R39" s="360"/>
      <c r="S39" s="360"/>
      <c r="T39" s="360"/>
      <c r="U39" s="360"/>
      <c r="V39" s="360"/>
      <c r="W39" s="360"/>
      <c r="X39" s="360"/>
    </row>
    <row r="40" spans="1:24" x14ac:dyDescent="0.25">
      <c r="A40" s="351" t="str">
        <f>ADMIN!I21</f>
        <v>WPB-110 Patrol Boat</v>
      </c>
      <c r="B40" s="356">
        <f>ADMIN!J21</f>
        <v>7652</v>
      </c>
      <c r="C40" s="360"/>
      <c r="D40" s="360"/>
      <c r="E40" s="360"/>
      <c r="F40" s="360"/>
      <c r="G40" s="360"/>
      <c r="H40" s="351" t="str">
        <f>ADMIN!M43</f>
        <v>Desmi 250 Skimmer and Control Std</v>
      </c>
      <c r="I40" s="353">
        <f>ADMIN!N43</f>
        <v>40</v>
      </c>
      <c r="J40" s="355" t="str">
        <f>ADMIN!O43</f>
        <v>HOURLY</v>
      </c>
      <c r="K40" s="360"/>
      <c r="L40" s="360"/>
      <c r="M40" s="360"/>
      <c r="N40" s="360"/>
      <c r="O40" s="360"/>
      <c r="P40" s="360"/>
      <c r="Q40" s="360"/>
      <c r="R40" s="360"/>
      <c r="S40" s="360"/>
      <c r="T40" s="360"/>
      <c r="U40" s="360"/>
      <c r="V40" s="360"/>
      <c r="W40" s="360"/>
      <c r="X40" s="360"/>
    </row>
    <row r="41" spans="1:24" x14ac:dyDescent="0.25">
      <c r="A41" s="351" t="str">
        <f>ADMIN!I22</f>
        <v>WLI-100 Inland Buoy Tender</v>
      </c>
      <c r="B41" s="356">
        <f>ADMIN!J22</f>
        <v>11670</v>
      </c>
      <c r="C41" s="360"/>
      <c r="D41" s="360"/>
      <c r="E41" s="360"/>
      <c r="F41" s="360"/>
      <c r="G41" s="360"/>
      <c r="H41" s="351" t="str">
        <f>ADMIN!M44</f>
        <v>High Speed Skimmer</v>
      </c>
      <c r="I41" s="353">
        <f>ADMIN!N44</f>
        <v>77</v>
      </c>
      <c r="J41" s="355" t="str">
        <f>ADMIN!O44</f>
        <v>HOURLY</v>
      </c>
      <c r="K41" s="360"/>
      <c r="L41" s="360"/>
      <c r="M41" s="360"/>
      <c r="N41" s="360"/>
      <c r="O41" s="360"/>
      <c r="P41" s="360"/>
      <c r="Q41" s="360"/>
      <c r="R41" s="360"/>
      <c r="S41" s="360"/>
      <c r="T41" s="360"/>
      <c r="U41" s="360"/>
      <c r="V41" s="360"/>
      <c r="W41" s="360"/>
      <c r="X41" s="360"/>
    </row>
    <row r="42" spans="1:24" x14ac:dyDescent="0.25">
      <c r="A42" s="351" t="str">
        <f>ADMIN!I23</f>
        <v>WLIC-100 Inland Construction Tender</v>
      </c>
      <c r="B42" s="356">
        <f>ADMIN!J23</f>
        <v>9799</v>
      </c>
      <c r="C42" s="360"/>
      <c r="D42" s="360"/>
      <c r="E42" s="360"/>
      <c r="F42" s="360"/>
      <c r="G42" s="360"/>
      <c r="H42" s="351" t="str">
        <f>ADMIN!M45</f>
        <v>42 ft VOSS Trailer</v>
      </c>
      <c r="I42" s="353">
        <f>ADMIN!N45</f>
        <v>80</v>
      </c>
      <c r="J42" s="355" t="str">
        <f>ADMIN!O45</f>
        <v>HOURLY</v>
      </c>
      <c r="K42" s="360"/>
      <c r="L42" s="360"/>
      <c r="M42" s="360"/>
      <c r="N42" s="360"/>
      <c r="O42" s="360"/>
      <c r="P42" s="360"/>
      <c r="Q42" s="360"/>
      <c r="R42" s="360"/>
      <c r="S42" s="360"/>
      <c r="T42" s="360"/>
      <c r="U42" s="360"/>
      <c r="V42" s="360"/>
      <c r="W42" s="360"/>
      <c r="X42" s="360"/>
    </row>
    <row r="43" spans="1:24" x14ac:dyDescent="0.25">
      <c r="A43" s="351" t="str">
        <f>ADMIN!I24</f>
        <v>WPB-87 Patrol Boat</v>
      </c>
      <c r="B43" s="356">
        <f>ADMIN!J24</f>
        <v>3650</v>
      </c>
      <c r="C43" s="360"/>
      <c r="D43" s="360"/>
      <c r="E43" s="360"/>
      <c r="F43" s="360"/>
      <c r="G43" s="360"/>
      <c r="H43" s="351" t="str">
        <f>ADMIN!M46</f>
        <v>48 ft VOSS Trailer</v>
      </c>
      <c r="I43" s="353">
        <f>ADMIN!N46</f>
        <v>80</v>
      </c>
      <c r="J43" s="355" t="str">
        <f>ADMIN!O46</f>
        <v>HOURLY</v>
      </c>
      <c r="K43" s="360"/>
      <c r="L43" s="360"/>
      <c r="M43" s="360"/>
      <c r="N43" s="360"/>
      <c r="O43" s="360"/>
      <c r="P43" s="360"/>
      <c r="Q43" s="360"/>
      <c r="R43" s="360"/>
      <c r="S43" s="360"/>
      <c r="T43" s="360"/>
      <c r="U43" s="360"/>
      <c r="V43" s="360"/>
      <c r="W43" s="360"/>
      <c r="X43" s="360"/>
    </row>
    <row r="44" spans="1:24" x14ac:dyDescent="0.25">
      <c r="A44" s="351" t="str">
        <f>ADMIN!I25</f>
        <v>WLIC-75 Inland Construction Tender</v>
      </c>
      <c r="B44" s="356">
        <f>ADMIN!J25</f>
        <v>4430</v>
      </c>
      <c r="C44" s="360"/>
      <c r="D44" s="360"/>
      <c r="E44" s="360"/>
      <c r="F44" s="360"/>
      <c r="G44" s="360"/>
      <c r="H44" s="351" t="str">
        <f>ADMIN!M47</f>
        <v>All Terrain Vehicle (ATV)</v>
      </c>
      <c r="I44" s="353">
        <f>ADMIN!N47</f>
        <v>15</v>
      </c>
      <c r="J44" s="355" t="str">
        <f>ADMIN!O47</f>
        <v>HOURLY</v>
      </c>
      <c r="K44" s="360"/>
      <c r="L44" s="360"/>
      <c r="M44" s="360"/>
      <c r="N44" s="360"/>
      <c r="O44" s="360"/>
      <c r="P44" s="360"/>
      <c r="Q44" s="360"/>
      <c r="R44" s="360"/>
      <c r="S44" s="360"/>
      <c r="T44" s="360"/>
      <c r="U44" s="360"/>
      <c r="V44" s="360"/>
      <c r="W44" s="360"/>
      <c r="X44" s="360"/>
    </row>
    <row r="45" spans="1:24" x14ac:dyDescent="0.25">
      <c r="A45" s="351" t="str">
        <f>ADMIN!I26</f>
        <v>WLR-75 River Buoy Tender</v>
      </c>
      <c r="B45" s="356">
        <f>ADMIN!J26</f>
        <v>4382</v>
      </c>
      <c r="C45" s="360"/>
      <c r="D45" s="360"/>
      <c r="E45" s="360"/>
      <c r="F45" s="360"/>
      <c r="G45" s="360"/>
      <c r="H45" s="351" t="str">
        <f>ADMIN!M48</f>
        <v>eMICP</v>
      </c>
      <c r="I45" s="353">
        <f>ADMIN!N48</f>
        <v>1016.65</v>
      </c>
      <c r="J45" s="355" t="str">
        <f>ADMIN!O48</f>
        <v>DAILY</v>
      </c>
      <c r="K45" s="360"/>
      <c r="L45" s="360"/>
      <c r="M45" s="360"/>
      <c r="N45" s="360"/>
      <c r="O45" s="360"/>
      <c r="P45" s="360"/>
      <c r="Q45" s="360"/>
      <c r="R45" s="360"/>
      <c r="S45" s="360"/>
      <c r="T45" s="360"/>
      <c r="U45" s="360"/>
      <c r="V45" s="360"/>
      <c r="W45" s="360"/>
      <c r="X45" s="360"/>
    </row>
    <row r="46" spans="1:24" x14ac:dyDescent="0.25">
      <c r="A46" s="351" t="str">
        <f>ADMIN!I27</f>
        <v>WLI-65 Inland Buoy Tender</v>
      </c>
      <c r="B46" s="356">
        <f>ADMIN!J27</f>
        <v>10977</v>
      </c>
      <c r="C46" s="360"/>
      <c r="D46" s="360"/>
      <c r="E46" s="360"/>
      <c r="F46" s="360"/>
      <c r="G46" s="360"/>
      <c r="H46" s="351" t="str">
        <f>ADMIN!M49</f>
        <v>MCV</v>
      </c>
      <c r="I46" s="353">
        <f>ADMIN!N49</f>
        <v>1016.65</v>
      </c>
      <c r="J46" s="355" t="str">
        <f>ADMIN!O49</f>
        <v>DAILY</v>
      </c>
      <c r="K46" s="360"/>
      <c r="L46" s="360"/>
      <c r="M46" s="360"/>
      <c r="N46" s="360"/>
      <c r="O46" s="360"/>
      <c r="P46" s="360"/>
      <c r="Q46" s="360"/>
      <c r="R46" s="360"/>
      <c r="S46" s="360"/>
      <c r="T46" s="360"/>
      <c r="U46" s="360"/>
      <c r="V46" s="360"/>
      <c r="W46" s="360"/>
      <c r="X46" s="360"/>
    </row>
    <row r="47" spans="1:24" x14ac:dyDescent="0.25">
      <c r="A47" s="351" t="str">
        <f>ADMIN!I28</f>
        <v>WLR-65 River Buoy Tender</v>
      </c>
      <c r="B47" s="356">
        <f>ADMIN!J28</f>
        <v>6333</v>
      </c>
      <c r="C47" s="360"/>
      <c r="D47" s="360"/>
      <c r="E47" s="360"/>
      <c r="F47" s="360"/>
      <c r="G47" s="360"/>
      <c r="H47" s="351" t="str">
        <f>ADMIN!M50</f>
        <v>Rescue 21 Disaster Recovery Suite (DRS)</v>
      </c>
      <c r="I47" s="353">
        <f>ADMIN!N50</f>
        <v>1016.65</v>
      </c>
      <c r="J47" s="355" t="str">
        <f>ADMIN!O50</f>
        <v>DAILY</v>
      </c>
      <c r="K47" s="360"/>
      <c r="L47" s="360"/>
      <c r="M47" s="360"/>
      <c r="N47" s="360"/>
      <c r="O47" s="360"/>
      <c r="P47" s="360"/>
      <c r="Q47" s="360"/>
      <c r="R47" s="360"/>
      <c r="S47" s="360"/>
      <c r="T47" s="360"/>
      <c r="U47" s="360"/>
      <c r="V47" s="360"/>
      <c r="W47" s="360"/>
      <c r="X47" s="360"/>
    </row>
    <row r="48" spans="1:24" x14ac:dyDescent="0.25">
      <c r="A48" s="351" t="str">
        <f>ADMIN!I29</f>
        <v>WYTL-65 Small Harber Tug</v>
      </c>
      <c r="B48" s="356">
        <f>ADMIN!J29</f>
        <v>6696</v>
      </c>
      <c r="C48" s="360"/>
      <c r="D48" s="360"/>
      <c r="E48" s="360"/>
      <c r="F48" s="360"/>
      <c r="G48" s="360"/>
      <c r="H48" s="351" t="str">
        <f>ADMIN!M51</f>
        <v>Commercial Satellite Service (Data and Telephony)</v>
      </c>
      <c r="I48" s="353">
        <f>ADMIN!N51</f>
        <v>266.27</v>
      </c>
      <c r="J48" s="355" t="str">
        <f>ADMIN!O51</f>
        <v>DAILY</v>
      </c>
      <c r="K48" s="360"/>
      <c r="L48" s="360"/>
      <c r="M48" s="360"/>
      <c r="N48" s="360"/>
      <c r="O48" s="360"/>
      <c r="P48" s="360"/>
      <c r="Q48" s="360"/>
      <c r="R48" s="360"/>
      <c r="S48" s="360"/>
      <c r="T48" s="360"/>
      <c r="U48" s="360"/>
      <c r="V48" s="360"/>
      <c r="W48" s="360"/>
      <c r="X48" s="360"/>
    </row>
    <row r="49" spans="1:24" x14ac:dyDescent="0.25">
      <c r="A49" s="360"/>
      <c r="B49" s="360"/>
      <c r="C49" s="360"/>
      <c r="D49" s="360"/>
      <c r="E49" s="360"/>
      <c r="F49" s="360"/>
      <c r="G49" s="360"/>
      <c r="H49" s="351" t="str">
        <f>ADMIN!M52</f>
        <v>Commercial Satellite Service Activiation Fee</v>
      </c>
      <c r="I49" s="353">
        <f>ADMIN!N52</f>
        <v>200</v>
      </c>
      <c r="J49" s="355" t="str">
        <f>ADMIN!O52</f>
        <v>FEE</v>
      </c>
      <c r="K49" s="360"/>
      <c r="L49" s="360"/>
      <c r="M49" s="360"/>
      <c r="N49" s="360"/>
      <c r="O49" s="360"/>
      <c r="P49" s="360"/>
      <c r="Q49" s="360"/>
      <c r="R49" s="360"/>
      <c r="S49" s="360"/>
      <c r="T49" s="360"/>
      <c r="U49" s="360"/>
      <c r="V49" s="360"/>
      <c r="W49" s="360"/>
      <c r="X49" s="360"/>
    </row>
    <row r="50" spans="1:24" x14ac:dyDescent="0.25">
      <c r="A50" s="360"/>
      <c r="B50" s="360"/>
      <c r="C50" s="360"/>
      <c r="D50" s="360"/>
      <c r="E50" s="360"/>
      <c r="F50" s="360"/>
      <c r="G50" s="360"/>
      <c r="H50" s="360"/>
      <c r="I50" s="360"/>
      <c r="J50" s="360"/>
      <c r="K50" s="360"/>
      <c r="L50" s="360"/>
      <c r="M50" s="360"/>
      <c r="N50" s="360"/>
      <c r="O50" s="360"/>
      <c r="P50" s="360"/>
      <c r="Q50" s="360"/>
      <c r="R50" s="360"/>
      <c r="S50" s="360"/>
      <c r="T50" s="360"/>
      <c r="U50" s="360"/>
      <c r="V50" s="360"/>
      <c r="W50" s="360"/>
      <c r="X50" s="360"/>
    </row>
    <row r="51" spans="1:24" x14ac:dyDescent="0.25">
      <c r="A51" s="360"/>
      <c r="B51" s="360"/>
      <c r="C51" s="360"/>
      <c r="D51" s="360"/>
      <c r="E51" s="360"/>
      <c r="F51" s="360"/>
      <c r="G51" s="360"/>
      <c r="H51" s="360"/>
      <c r="I51" s="360"/>
      <c r="J51" s="360"/>
      <c r="K51" s="360"/>
      <c r="L51" s="360"/>
      <c r="M51" s="360"/>
      <c r="N51" s="360"/>
      <c r="O51" s="360"/>
      <c r="P51" s="360"/>
      <c r="Q51" s="360"/>
      <c r="R51" s="360"/>
      <c r="S51" s="360"/>
      <c r="T51" s="360"/>
      <c r="U51" s="360"/>
      <c r="V51" s="360"/>
      <c r="W51" s="360"/>
      <c r="X51" s="360"/>
    </row>
    <row r="52" spans="1:24" x14ac:dyDescent="0.25">
      <c r="C52" s="348"/>
      <c r="D52" s="348"/>
      <c r="E52" s="348"/>
      <c r="F52" s="348"/>
      <c r="G52" s="348"/>
    </row>
    <row r="53" spans="1:24" x14ac:dyDescent="0.25">
      <c r="C53"/>
      <c r="D53"/>
      <c r="E53" s="348"/>
      <c r="F53" s="348"/>
      <c r="G53" s="348"/>
    </row>
    <row r="54" spans="1:24" x14ac:dyDescent="0.25">
      <c r="C54"/>
      <c r="D54"/>
      <c r="E54" s="348"/>
      <c r="F54" s="348"/>
      <c r="G54" s="348"/>
    </row>
    <row r="55" spans="1:24" x14ac:dyDescent="0.25">
      <c r="A55"/>
      <c r="B55"/>
      <c r="C55"/>
      <c r="D55"/>
      <c r="E55" s="348"/>
      <c r="F55" s="348"/>
      <c r="G55" s="348"/>
    </row>
    <row r="56" spans="1:24" x14ac:dyDescent="0.25">
      <c r="A56"/>
      <c r="B56"/>
      <c r="C56"/>
      <c r="D56"/>
      <c r="E56" s="349"/>
      <c r="F56" s="348"/>
      <c r="G56" s="348"/>
    </row>
    <row r="57" spans="1:24" x14ac:dyDescent="0.25">
      <c r="A57"/>
      <c r="B57"/>
      <c r="C57"/>
      <c r="D57"/>
      <c r="E57" s="361"/>
      <c r="F57" s="348"/>
      <c r="G57" s="348"/>
    </row>
    <row r="58" spans="1:24" x14ac:dyDescent="0.25">
      <c r="A58"/>
      <c r="B58"/>
      <c r="C58"/>
      <c r="D58"/>
      <c r="E58" s="350"/>
      <c r="F58" s="348"/>
      <c r="G58" s="348"/>
    </row>
    <row r="59" spans="1:24" x14ac:dyDescent="0.25">
      <c r="A59"/>
      <c r="B59"/>
      <c r="C59"/>
      <c r="D59"/>
      <c r="E59" s="350"/>
      <c r="F59" s="348"/>
      <c r="G59" s="348"/>
    </row>
    <row r="60" spans="1:24" x14ac:dyDescent="0.25">
      <c r="A60"/>
      <c r="B60"/>
      <c r="C60"/>
      <c r="D60"/>
      <c r="E60" s="350"/>
      <c r="F60" s="348"/>
      <c r="G60" s="348"/>
    </row>
    <row r="61" spans="1:24" x14ac:dyDescent="0.25">
      <c r="A61"/>
      <c r="B61"/>
      <c r="C61"/>
      <c r="D61"/>
      <c r="E61" s="350"/>
      <c r="F61" s="348"/>
      <c r="G61" s="348"/>
    </row>
    <row r="62" spans="1:24" x14ac:dyDescent="0.25">
      <c r="A62"/>
      <c r="B62"/>
      <c r="C62"/>
      <c r="D62"/>
      <c r="E62" s="350"/>
      <c r="F62" s="348"/>
      <c r="G62" s="348"/>
    </row>
    <row r="63" spans="1:24" x14ac:dyDescent="0.25">
      <c r="A63"/>
      <c r="B63"/>
      <c r="C63"/>
      <c r="D63"/>
      <c r="E63" s="350"/>
      <c r="F63" s="348"/>
      <c r="G63" s="348"/>
      <c r="H63" s="348"/>
    </row>
    <row r="64" spans="1:24" x14ac:dyDescent="0.25">
      <c r="A64"/>
      <c r="B64"/>
      <c r="C64"/>
      <c r="D64"/>
      <c r="E64" s="350"/>
      <c r="F64" s="348"/>
      <c r="G64" s="348"/>
      <c r="H64" s="348"/>
      <c r="I64" s="348"/>
    </row>
    <row r="65" spans="1:9" x14ac:dyDescent="0.25">
      <c r="A65"/>
      <c r="B65"/>
      <c r="C65"/>
      <c r="D65"/>
      <c r="E65" s="350"/>
      <c r="F65" s="348"/>
      <c r="G65" s="348"/>
      <c r="H65" s="348"/>
      <c r="I65" s="348"/>
    </row>
    <row r="66" spans="1:9" x14ac:dyDescent="0.25">
      <c r="A66"/>
      <c r="B66"/>
      <c r="C66"/>
      <c r="D66"/>
      <c r="E66" s="350"/>
      <c r="F66" s="348"/>
      <c r="G66" s="348"/>
      <c r="H66" s="348"/>
      <c r="I66" s="348"/>
    </row>
    <row r="67" spans="1:9" x14ac:dyDescent="0.25">
      <c r="A67"/>
      <c r="B67"/>
      <c r="C67"/>
      <c r="D67"/>
      <c r="E67" s="350"/>
      <c r="F67" s="348"/>
      <c r="G67" s="348"/>
      <c r="H67" s="348"/>
      <c r="I67" s="348"/>
    </row>
    <row r="68" spans="1:9" x14ac:dyDescent="0.25">
      <c r="A68"/>
      <c r="B68"/>
      <c r="C68"/>
      <c r="D68"/>
      <c r="E68" s="350"/>
      <c r="F68" s="348"/>
      <c r="G68" s="348"/>
      <c r="H68" s="348"/>
      <c r="I68" s="348"/>
    </row>
    <row r="69" spans="1:9" x14ac:dyDescent="0.25">
      <c r="A69"/>
      <c r="B69"/>
      <c r="C69"/>
      <c r="D69"/>
      <c r="E69" s="350"/>
      <c r="F69" s="348"/>
      <c r="G69" s="348"/>
      <c r="H69" s="348"/>
      <c r="I69" s="348"/>
    </row>
    <row r="70" spans="1:9" x14ac:dyDescent="0.25">
      <c r="A70"/>
      <c r="B70"/>
      <c r="C70"/>
      <c r="D70"/>
      <c r="E70" s="350"/>
      <c r="F70" s="348"/>
      <c r="G70" s="348"/>
      <c r="H70" s="348"/>
      <c r="I70" s="348"/>
    </row>
    <row r="71" spans="1:9" x14ac:dyDescent="0.25">
      <c r="A71"/>
      <c r="B71"/>
      <c r="C71"/>
      <c r="D71"/>
      <c r="E71" s="350"/>
      <c r="F71" s="348"/>
      <c r="G71" s="348"/>
      <c r="H71" s="348"/>
      <c r="I71" s="348"/>
    </row>
    <row r="72" spans="1:9" x14ac:dyDescent="0.25">
      <c r="A72"/>
      <c r="B72"/>
      <c r="C72"/>
      <c r="D72"/>
      <c r="E72" s="350"/>
      <c r="F72" s="348"/>
      <c r="G72" s="348"/>
      <c r="H72" s="348"/>
      <c r="I72" s="348"/>
    </row>
    <row r="73" spans="1:9" x14ac:dyDescent="0.25">
      <c r="A73"/>
      <c r="B73"/>
      <c r="C73"/>
      <c r="D73"/>
      <c r="E73" s="350"/>
      <c r="F73" s="348"/>
      <c r="G73" s="348"/>
      <c r="H73" s="348"/>
      <c r="I73" s="348"/>
    </row>
    <row r="74" spans="1:9" x14ac:dyDescent="0.25">
      <c r="A74"/>
      <c r="B74"/>
      <c r="C74"/>
      <c r="D74"/>
      <c r="E74" s="350"/>
      <c r="F74" s="348"/>
      <c r="G74" s="348"/>
      <c r="H74" s="348"/>
      <c r="I74" s="348"/>
    </row>
    <row r="75" spans="1:9" x14ac:dyDescent="0.25">
      <c r="A75"/>
      <c r="B75"/>
      <c r="C75"/>
      <c r="D75"/>
      <c r="E75" s="350"/>
      <c r="F75" s="348"/>
      <c r="G75" s="348"/>
      <c r="H75" s="348"/>
      <c r="I75" s="348"/>
    </row>
    <row r="76" spans="1:9" x14ac:dyDescent="0.25">
      <c r="A76"/>
      <c r="B76"/>
      <c r="C76"/>
      <c r="D76"/>
      <c r="E76" s="350"/>
      <c r="F76" s="348"/>
      <c r="G76" s="348"/>
      <c r="H76" s="348"/>
      <c r="I76" s="348"/>
    </row>
    <row r="77" spans="1:9" x14ac:dyDescent="0.25">
      <c r="A77"/>
      <c r="B77"/>
      <c r="C77"/>
      <c r="D77"/>
      <c r="E77" s="350"/>
      <c r="F77" s="348"/>
      <c r="G77" s="348"/>
      <c r="H77" s="348"/>
      <c r="I77" s="348"/>
    </row>
    <row r="78" spans="1:9" x14ac:dyDescent="0.25">
      <c r="A78"/>
      <c r="B78"/>
      <c r="C78"/>
      <c r="D78"/>
      <c r="E78" s="350"/>
      <c r="F78" s="348"/>
      <c r="G78" s="348"/>
      <c r="H78" s="348"/>
      <c r="I78" s="348"/>
    </row>
    <row r="79" spans="1:9" x14ac:dyDescent="0.25">
      <c r="A79"/>
      <c r="B79"/>
      <c r="C79"/>
      <c r="D79"/>
      <c r="E79" s="350"/>
      <c r="F79" s="348"/>
      <c r="G79" s="348"/>
      <c r="H79" s="348"/>
      <c r="I79" s="348"/>
    </row>
    <row r="80" spans="1:9" x14ac:dyDescent="0.25">
      <c r="A80"/>
      <c r="B80"/>
      <c r="C80"/>
      <c r="D80"/>
      <c r="E80" s="350"/>
      <c r="F80" s="348"/>
      <c r="G80" s="348"/>
      <c r="H80" s="348"/>
      <c r="I80" s="348"/>
    </row>
    <row r="81" spans="1:9" x14ac:dyDescent="0.25">
      <c r="A81"/>
      <c r="B81"/>
      <c r="C81"/>
      <c r="D81"/>
      <c r="E81" s="350"/>
      <c r="F81" s="348"/>
      <c r="G81" s="348"/>
      <c r="H81" s="348"/>
      <c r="I81" s="348"/>
    </row>
    <row r="82" spans="1:9" x14ac:dyDescent="0.25">
      <c r="A82"/>
      <c r="B82"/>
      <c r="C82"/>
      <c r="D82"/>
      <c r="E82" s="350"/>
      <c r="F82" s="348"/>
      <c r="G82" s="348"/>
      <c r="H82" s="348"/>
      <c r="I82" s="348"/>
    </row>
    <row r="83" spans="1:9" x14ac:dyDescent="0.25">
      <c r="A83"/>
      <c r="B83"/>
      <c r="C83"/>
      <c r="D83"/>
      <c r="E83" s="350"/>
      <c r="F83" s="348"/>
      <c r="G83" s="348"/>
      <c r="H83" s="348"/>
      <c r="I83" s="348"/>
    </row>
    <row r="84" spans="1:9" x14ac:dyDescent="0.25">
      <c r="A84"/>
      <c r="B84"/>
      <c r="C84"/>
      <c r="D84"/>
      <c r="E84" s="350"/>
      <c r="F84" s="348"/>
      <c r="G84" s="348"/>
      <c r="H84" s="348"/>
      <c r="I84" s="348"/>
    </row>
    <row r="85" spans="1:9" x14ac:dyDescent="0.25">
      <c r="A85"/>
      <c r="B85"/>
      <c r="C85"/>
      <c r="D85"/>
      <c r="E85" s="350"/>
      <c r="F85" s="348"/>
      <c r="G85" s="348"/>
      <c r="H85" s="348"/>
      <c r="I85" s="348"/>
    </row>
    <row r="86" spans="1:9" x14ac:dyDescent="0.25">
      <c r="A86"/>
      <c r="B86"/>
      <c r="C86"/>
      <c r="D86"/>
      <c r="E86" s="350"/>
      <c r="F86" s="348"/>
      <c r="G86" s="348"/>
      <c r="H86" s="348"/>
      <c r="I86" s="348"/>
    </row>
    <row r="87" spans="1:9" x14ac:dyDescent="0.25">
      <c r="A87"/>
      <c r="B87"/>
      <c r="C87"/>
      <c r="D87"/>
      <c r="E87" s="350"/>
      <c r="F87" s="348"/>
      <c r="G87" s="348"/>
      <c r="H87" s="348"/>
      <c r="I87" s="348"/>
    </row>
    <row r="88" spans="1:9" x14ac:dyDescent="0.25">
      <c r="A88"/>
      <c r="B88"/>
      <c r="C88"/>
      <c r="D88"/>
      <c r="E88" s="350"/>
      <c r="F88" s="348"/>
      <c r="G88" s="348"/>
      <c r="H88" s="348"/>
      <c r="I88" s="348"/>
    </row>
    <row r="89" spans="1:9" x14ac:dyDescent="0.25">
      <c r="A89"/>
      <c r="B89"/>
      <c r="C89"/>
      <c r="D89"/>
      <c r="E89" s="350"/>
      <c r="F89" s="348"/>
      <c r="G89" s="348"/>
      <c r="H89" s="348"/>
      <c r="I89" s="348"/>
    </row>
    <row r="90" spans="1:9" x14ac:dyDescent="0.25">
      <c r="A90"/>
      <c r="B90"/>
      <c r="C90"/>
      <c r="D90"/>
      <c r="E90" s="350"/>
      <c r="F90" s="348"/>
      <c r="G90" s="348"/>
      <c r="H90" s="348"/>
      <c r="I90" s="348"/>
    </row>
    <row r="91" spans="1:9" x14ac:dyDescent="0.25">
      <c r="A91"/>
      <c r="B91"/>
      <c r="C91"/>
      <c r="D91"/>
      <c r="E91" s="350"/>
      <c r="F91" s="348"/>
      <c r="G91" s="348"/>
      <c r="H91" s="348"/>
      <c r="I91" s="348"/>
    </row>
    <row r="92" spans="1:9" x14ac:dyDescent="0.25">
      <c r="A92"/>
      <c r="B92"/>
      <c r="C92"/>
      <c r="D92"/>
      <c r="E92" s="350"/>
      <c r="F92" s="348"/>
      <c r="G92" s="348"/>
      <c r="H92" s="348"/>
      <c r="I92" s="348"/>
    </row>
    <row r="93" spans="1:9" x14ac:dyDescent="0.25">
      <c r="A93"/>
      <c r="B93"/>
      <c r="C93"/>
      <c r="D93"/>
      <c r="E93" s="350"/>
      <c r="F93" s="348"/>
      <c r="G93" s="348"/>
      <c r="H93" s="348"/>
      <c r="I93" s="348"/>
    </row>
    <row r="94" spans="1:9" x14ac:dyDescent="0.25">
      <c r="A94"/>
      <c r="B94"/>
      <c r="C94"/>
      <c r="D94"/>
      <c r="E94" s="350"/>
      <c r="F94" s="348"/>
      <c r="G94" s="348"/>
      <c r="H94" s="348"/>
      <c r="I94" s="348"/>
    </row>
    <row r="95" spans="1:9" x14ac:dyDescent="0.25">
      <c r="A95"/>
      <c r="B95"/>
      <c r="C95"/>
      <c r="D95"/>
      <c r="E95" s="350"/>
      <c r="F95" s="348"/>
      <c r="G95" s="348"/>
      <c r="H95" s="348"/>
      <c r="I95" s="348"/>
    </row>
    <row r="96" spans="1:9" x14ac:dyDescent="0.25">
      <c r="A96"/>
      <c r="B96"/>
      <c r="C96"/>
      <c r="D96"/>
      <c r="E96" s="350"/>
      <c r="F96" s="348"/>
      <c r="G96" s="348"/>
      <c r="H96" s="348"/>
      <c r="I96" s="348"/>
    </row>
    <row r="97" spans="1:9" x14ac:dyDescent="0.25">
      <c r="A97"/>
      <c r="B97"/>
      <c r="C97"/>
      <c r="D97"/>
      <c r="E97" s="350"/>
      <c r="F97" s="348"/>
      <c r="G97" s="348"/>
      <c r="H97" s="348"/>
      <c r="I97" s="348"/>
    </row>
    <row r="98" spans="1:9" x14ac:dyDescent="0.25">
      <c r="A98"/>
      <c r="B98"/>
      <c r="C98"/>
      <c r="D98"/>
      <c r="E98" s="362"/>
      <c r="F98" s="348"/>
      <c r="G98" s="348"/>
      <c r="H98" s="348"/>
      <c r="I98" s="348"/>
    </row>
    <row r="99" spans="1:9" x14ac:dyDescent="0.25">
      <c r="A99"/>
      <c r="B99"/>
      <c r="C99"/>
      <c r="D99"/>
      <c r="E99" s="363"/>
      <c r="F99" s="348"/>
      <c r="G99" s="348"/>
      <c r="H99" s="348"/>
      <c r="I99" s="348"/>
    </row>
    <row r="100" spans="1:9" x14ac:dyDescent="0.25">
      <c r="A100"/>
      <c r="B100"/>
      <c r="C100"/>
      <c r="D100"/>
      <c r="E100" s="363"/>
      <c r="H100" s="348"/>
      <c r="I100" s="348"/>
    </row>
    <row r="101" spans="1:9" x14ac:dyDescent="0.25">
      <c r="A101"/>
      <c r="B101"/>
      <c r="C101"/>
      <c r="D101"/>
      <c r="E101" s="363"/>
      <c r="H101" s="348"/>
      <c r="I101" s="348"/>
    </row>
    <row r="102" spans="1:9" x14ac:dyDescent="0.25">
      <c r="A102"/>
      <c r="B102"/>
      <c r="C102"/>
      <c r="D102"/>
      <c r="E102" s="363"/>
      <c r="H102" s="348"/>
      <c r="I102" s="348"/>
    </row>
    <row r="103" spans="1:9" ht="19.5" x14ac:dyDescent="0.35">
      <c r="A103"/>
      <c r="B103"/>
      <c r="C103"/>
      <c r="D103"/>
      <c r="E103" s="363"/>
      <c r="F103" s="352"/>
      <c r="G103" s="352"/>
      <c r="I103" s="348"/>
    </row>
    <row r="104" spans="1:9" ht="19.5" x14ac:dyDescent="0.35">
      <c r="A104"/>
      <c r="B104"/>
      <c r="C104"/>
      <c r="D104"/>
      <c r="E104" s="363"/>
      <c r="F104" s="352"/>
      <c r="G104" s="352"/>
    </row>
    <row r="105" spans="1:9" ht="19.5" x14ac:dyDescent="0.35">
      <c r="A105"/>
      <c r="B105"/>
      <c r="C105"/>
      <c r="D105"/>
      <c r="E105" s="363"/>
      <c r="F105" s="352"/>
      <c r="G105" s="352"/>
    </row>
    <row r="106" spans="1:9" ht="19.5" x14ac:dyDescent="0.35">
      <c r="A106"/>
      <c r="B106"/>
      <c r="C106"/>
      <c r="D106"/>
      <c r="E106" s="363"/>
      <c r="F106" s="352"/>
      <c r="G106" s="352"/>
    </row>
    <row r="107" spans="1:9" ht="19.5" x14ac:dyDescent="0.35">
      <c r="A107"/>
      <c r="B107"/>
      <c r="C107"/>
      <c r="D107"/>
      <c r="E107" s="363"/>
      <c r="F107" s="352"/>
      <c r="G107" s="352"/>
    </row>
    <row r="108" spans="1:9" ht="19.5" x14ac:dyDescent="0.35">
      <c r="A108"/>
      <c r="B108"/>
      <c r="C108"/>
      <c r="D108"/>
      <c r="E108" s="363"/>
      <c r="F108" s="352"/>
      <c r="G108" s="352"/>
    </row>
    <row r="109" spans="1:9" ht="19.5" x14ac:dyDescent="0.35">
      <c r="A109"/>
      <c r="B109"/>
      <c r="C109"/>
      <c r="D109"/>
      <c r="E109" s="363"/>
      <c r="F109" s="352"/>
      <c r="G109" s="352"/>
    </row>
    <row r="110" spans="1:9" ht="19.5" x14ac:dyDescent="0.35">
      <c r="A110"/>
      <c r="B110"/>
      <c r="C110"/>
      <c r="D110"/>
      <c r="E110" s="363"/>
      <c r="F110" s="352"/>
      <c r="G110" s="352"/>
    </row>
    <row r="111" spans="1:9" ht="19.5" x14ac:dyDescent="0.35">
      <c r="A111"/>
      <c r="B111"/>
      <c r="C111"/>
      <c r="D111"/>
      <c r="E111" s="363"/>
      <c r="F111" s="352"/>
      <c r="G111" s="352"/>
    </row>
    <row r="112" spans="1:9" ht="19.5" x14ac:dyDescent="0.35">
      <c r="A112"/>
      <c r="B112"/>
      <c r="C112"/>
      <c r="D112"/>
      <c r="E112" s="363"/>
      <c r="F112" s="352"/>
      <c r="G112" s="352"/>
    </row>
    <row r="113" spans="1:10" ht="19.5" x14ac:dyDescent="0.35">
      <c r="A113"/>
      <c r="B113"/>
      <c r="C113"/>
      <c r="D113"/>
      <c r="F113" s="352"/>
      <c r="G113" s="352"/>
    </row>
    <row r="114" spans="1:10" ht="19.5" x14ac:dyDescent="0.35">
      <c r="A114"/>
      <c r="B114"/>
      <c r="C114"/>
      <c r="D114"/>
      <c r="F114" s="352"/>
      <c r="G114" s="352"/>
    </row>
    <row r="115" spans="1:10" ht="19.5" x14ac:dyDescent="0.35">
      <c r="A115"/>
      <c r="B115"/>
      <c r="C115"/>
      <c r="D115"/>
      <c r="F115" s="352"/>
      <c r="G115" s="352"/>
      <c r="J115" s="354"/>
    </row>
    <row r="116" spans="1:10" ht="19.5" x14ac:dyDescent="0.35">
      <c r="A116"/>
      <c r="B116"/>
      <c r="C116"/>
      <c r="D116"/>
      <c r="F116" s="352"/>
      <c r="G116" s="352"/>
    </row>
    <row r="117" spans="1:10" ht="19.5" x14ac:dyDescent="0.35">
      <c r="A117"/>
      <c r="B117"/>
      <c r="F117" s="352"/>
      <c r="G117" s="352"/>
    </row>
    <row r="118" spans="1:10" ht="19.5" x14ac:dyDescent="0.35">
      <c r="A118"/>
      <c r="B118"/>
      <c r="C118"/>
      <c r="D118"/>
      <c r="F118" s="352"/>
      <c r="G118" s="352"/>
    </row>
    <row r="119" spans="1:10" ht="19.5" x14ac:dyDescent="0.35">
      <c r="C119"/>
      <c r="D119"/>
      <c r="E119" s="362"/>
      <c r="F119" s="352"/>
      <c r="G119" s="352"/>
    </row>
    <row r="120" spans="1:10" ht="19.5" x14ac:dyDescent="0.35">
      <c r="A120"/>
      <c r="B120"/>
      <c r="C120"/>
      <c r="D120"/>
      <c r="E120" s="352"/>
      <c r="F120" s="352"/>
      <c r="G120" s="352"/>
    </row>
    <row r="121" spans="1:10" ht="19.5" x14ac:dyDescent="0.35">
      <c r="A121"/>
      <c r="B121"/>
      <c r="C121" s="352"/>
      <c r="D121" s="352"/>
      <c r="E121" s="352"/>
      <c r="F121" s="352"/>
      <c r="G121" s="352"/>
    </row>
    <row r="122" spans="1:10" ht="19.5" x14ac:dyDescent="0.35">
      <c r="A122"/>
      <c r="B122"/>
      <c r="C122" s="352"/>
      <c r="D122" s="352"/>
      <c r="E122" s="352"/>
      <c r="F122" s="352"/>
      <c r="G122" s="352"/>
    </row>
    <row r="123" spans="1:10" ht="19.5" x14ac:dyDescent="0.35">
      <c r="A123" s="352"/>
      <c r="B123" s="352"/>
      <c r="C123" s="352"/>
      <c r="D123" s="352"/>
      <c r="E123" s="352"/>
      <c r="F123" s="352"/>
      <c r="G123" s="352"/>
    </row>
    <row r="124" spans="1:10" ht="19.5" x14ac:dyDescent="0.35">
      <c r="A124" s="352"/>
      <c r="B124" s="352"/>
      <c r="C124" s="352"/>
      <c r="D124" s="352"/>
      <c r="E124" s="352"/>
      <c r="F124" s="352"/>
      <c r="G124" s="352"/>
    </row>
    <row r="125" spans="1:10" ht="19.5" x14ac:dyDescent="0.35">
      <c r="A125" s="352"/>
      <c r="B125" s="352"/>
      <c r="C125" s="352"/>
      <c r="D125" s="352"/>
      <c r="E125" s="352"/>
      <c r="F125" s="352"/>
      <c r="G125" s="352"/>
    </row>
    <row r="126" spans="1:10" ht="19.5" x14ac:dyDescent="0.35">
      <c r="A126" s="352"/>
      <c r="B126" s="352"/>
      <c r="C126" s="352"/>
      <c r="D126" s="352"/>
      <c r="E126" s="352"/>
      <c r="F126" s="352"/>
      <c r="G126" s="352"/>
    </row>
    <row r="127" spans="1:10" ht="19.5" x14ac:dyDescent="0.35">
      <c r="A127" s="352"/>
      <c r="B127" s="352"/>
      <c r="C127" s="352"/>
      <c r="D127" s="352"/>
      <c r="E127" s="352"/>
      <c r="F127" s="352"/>
      <c r="G127" s="352"/>
    </row>
    <row r="128" spans="1:10" ht="19.5" x14ac:dyDescent="0.35">
      <c r="A128" s="352"/>
      <c r="B128" s="352"/>
      <c r="C128" s="352"/>
      <c r="D128" s="352"/>
      <c r="E128" s="352"/>
      <c r="F128" s="352"/>
      <c r="G128" s="352"/>
    </row>
    <row r="129" spans="1:9" ht="19.5" x14ac:dyDescent="0.35">
      <c r="A129" s="352"/>
      <c r="B129" s="352"/>
      <c r="C129" s="352"/>
      <c r="D129" s="352"/>
      <c r="E129" s="352"/>
      <c r="F129" s="352"/>
      <c r="G129" s="352"/>
    </row>
    <row r="130" spans="1:9" ht="19.5" x14ac:dyDescent="0.35">
      <c r="A130" s="352"/>
      <c r="B130" s="352"/>
      <c r="C130" s="352"/>
      <c r="D130" s="352"/>
      <c r="E130" s="352"/>
      <c r="F130" s="352"/>
      <c r="G130" s="352"/>
    </row>
    <row r="131" spans="1:9" ht="19.5" x14ac:dyDescent="0.35">
      <c r="A131" s="352"/>
      <c r="B131" s="352"/>
      <c r="C131" s="352"/>
      <c r="D131" s="352"/>
      <c r="E131" s="352"/>
      <c r="F131" s="352"/>
      <c r="G131" s="352"/>
    </row>
    <row r="132" spans="1:9" ht="19.5" x14ac:dyDescent="0.35">
      <c r="A132" s="352"/>
      <c r="B132" s="352"/>
      <c r="C132" s="352"/>
      <c r="D132" s="352"/>
      <c r="E132" s="352"/>
      <c r="F132" s="352"/>
      <c r="G132" s="352"/>
    </row>
    <row r="133" spans="1:9" ht="19.5" x14ac:dyDescent="0.35">
      <c r="A133" s="352"/>
      <c r="B133" s="352"/>
      <c r="C133" s="352"/>
      <c r="D133" s="352"/>
      <c r="E133" s="352"/>
      <c r="F133" s="352"/>
      <c r="G133" s="352"/>
    </row>
    <row r="134" spans="1:9" ht="19.5" x14ac:dyDescent="0.35">
      <c r="A134" s="352"/>
      <c r="B134" s="352"/>
      <c r="C134" s="352"/>
      <c r="D134" s="352"/>
      <c r="E134" s="352"/>
      <c r="F134" s="352"/>
      <c r="G134" s="352"/>
      <c r="H134" s="348"/>
    </row>
    <row r="135" spans="1:9" ht="19.5" x14ac:dyDescent="0.35">
      <c r="A135" s="352"/>
      <c r="B135" s="352"/>
      <c r="C135" s="352"/>
      <c r="D135" s="352"/>
      <c r="E135" s="352"/>
      <c r="F135" s="352"/>
      <c r="G135" s="352"/>
      <c r="I135" s="348"/>
    </row>
    <row r="136" spans="1:9" ht="19.5" x14ac:dyDescent="0.35">
      <c r="A136" s="352"/>
      <c r="B136" s="352"/>
      <c r="C136" s="352"/>
      <c r="D136" s="352"/>
      <c r="E136" s="352"/>
    </row>
    <row r="137" spans="1:9" ht="19.5" x14ac:dyDescent="0.35">
      <c r="A137" s="352"/>
      <c r="B137" s="352"/>
      <c r="C137" s="352"/>
      <c r="D137" s="352"/>
      <c r="E137" s="352"/>
    </row>
    <row r="138" spans="1:9" ht="19.5" x14ac:dyDescent="0.35">
      <c r="A138" s="352"/>
      <c r="B138" s="352"/>
      <c r="C138" s="352"/>
      <c r="D138" s="352"/>
      <c r="E138" s="352"/>
    </row>
    <row r="139" spans="1:9" ht="19.5" x14ac:dyDescent="0.35">
      <c r="A139" s="352"/>
      <c r="B139" s="352"/>
      <c r="C139" s="352"/>
      <c r="D139" s="352"/>
      <c r="E139" s="352"/>
    </row>
    <row r="140" spans="1:9" ht="19.5" x14ac:dyDescent="0.35">
      <c r="A140" s="352"/>
      <c r="B140" s="352"/>
    </row>
    <row r="141" spans="1:9" ht="19.5" x14ac:dyDescent="0.35">
      <c r="A141" s="352"/>
      <c r="B141" s="352"/>
    </row>
  </sheetData>
  <sheetProtection algorithmName="SHA-512" hashValue="NjWX0cu74pL1TJBS0pXO4OFL8PGyikrBuG6GL9+o1qzBMGovH4zXt9VhmkuMLKKSbI3h/cA6B86bdObAoeTQtA==" saltValue="LubihZ5tgNw4m+Je41ufuA==" spinCount="100000" sheet="1" objects="1" scenarios="1"/>
  <pageMargins left="0.7" right="0.7" top="0.75" bottom="0.75" header="0.3" footer="0.3"/>
  <pageSetup scale="83" fitToHeight="2" orientation="portrait" verticalDpi="1200"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5">
    <tabColor rgb="FFC00000"/>
  </sheetPr>
  <dimension ref="A1:AA137"/>
  <sheetViews>
    <sheetView zoomScale="80" zoomScaleNormal="80" workbookViewId="0"/>
  </sheetViews>
  <sheetFormatPr defaultColWidth="9.140625" defaultRowHeight="15" x14ac:dyDescent="0.2"/>
  <cols>
    <col min="1" max="1" width="27.7109375" style="339" bestFit="1" customWidth="1"/>
    <col min="2" max="2" width="12.7109375" style="339" bestFit="1" customWidth="1"/>
    <col min="3" max="3" width="10.28515625" style="339" customWidth="1"/>
    <col min="4" max="4" width="2.7109375" style="339" customWidth="1"/>
    <col min="5" max="5" width="46.7109375" style="339" bestFit="1" customWidth="1"/>
    <col min="6" max="6" width="12.7109375" style="339" bestFit="1" customWidth="1"/>
    <col min="7" max="7" width="10.28515625" style="339" bestFit="1" customWidth="1"/>
    <col min="8" max="8" width="2.7109375" style="389" customWidth="1"/>
    <col min="9" max="9" width="53" style="339" bestFit="1" customWidth="1"/>
    <col min="10" max="10" width="13.85546875" style="339" bestFit="1" customWidth="1"/>
    <col min="11" max="11" width="11.28515625" style="339" bestFit="1" customWidth="1"/>
    <col min="12" max="12" width="2.7109375" customWidth="1"/>
    <col min="13" max="13" width="75" style="339" bestFit="1" customWidth="1"/>
    <col min="14" max="14" width="12" style="339" bestFit="1" customWidth="1"/>
    <col min="15" max="15" width="10.28515625" style="339" bestFit="1" customWidth="1"/>
    <col min="16" max="16" width="2.7109375" style="339" customWidth="1"/>
    <col min="17" max="17" width="14.85546875" style="339" customWidth="1"/>
    <col min="18" max="18" width="10.5703125" style="339" customWidth="1"/>
    <col min="19" max="19" width="2.7109375" style="339" customWidth="1"/>
    <col min="20" max="20" width="44.7109375" style="339" bestFit="1" customWidth="1"/>
    <col min="21" max="21" width="12.28515625" style="339" customWidth="1"/>
    <col min="22" max="22" width="9.85546875" style="339" customWidth="1"/>
    <col min="23" max="23" width="2.7109375" customWidth="1"/>
    <col min="24" max="24" width="16.7109375" style="339" bestFit="1" customWidth="1"/>
    <col min="25" max="25" width="9.140625" style="339" customWidth="1"/>
    <col min="26" max="26" width="72.28515625" style="339" customWidth="1"/>
    <col min="27" max="27" width="9.140625" style="339" customWidth="1"/>
    <col min="28" max="16384" width="9.140625" style="339"/>
  </cols>
  <sheetData>
    <row r="1" spans="1:26" ht="15.75" x14ac:dyDescent="0.2">
      <c r="I1" s="375" t="s">
        <v>327</v>
      </c>
      <c r="M1" s="375" t="s">
        <v>329</v>
      </c>
    </row>
    <row r="2" spans="1:26" ht="76.5" x14ac:dyDescent="0.2">
      <c r="I2" s="371" t="s">
        <v>1</v>
      </c>
      <c r="M2" s="372" t="s">
        <v>3</v>
      </c>
      <c r="Z2"/>
    </row>
    <row r="3" spans="1:26" ht="15.75" x14ac:dyDescent="0.2">
      <c r="I3" s="375" t="s">
        <v>328</v>
      </c>
      <c r="Z3"/>
    </row>
    <row r="4" spans="1:26" x14ac:dyDescent="0.2">
      <c r="I4" s="373">
        <v>44815</v>
      </c>
      <c r="Z4"/>
    </row>
    <row r="5" spans="1:26" customFormat="1" ht="12.75" x14ac:dyDescent="0.2">
      <c r="H5" s="390"/>
    </row>
    <row r="6" spans="1:26" ht="15.75" x14ac:dyDescent="0.25">
      <c r="A6" s="404" t="s">
        <v>150</v>
      </c>
      <c r="B6" s="397" t="s">
        <v>324</v>
      </c>
      <c r="C6" s="423" t="s">
        <v>330</v>
      </c>
      <c r="E6" s="388" t="s">
        <v>148</v>
      </c>
      <c r="F6" s="396" t="s">
        <v>324</v>
      </c>
      <c r="G6" s="396" t="s">
        <v>330</v>
      </c>
      <c r="H6" s="391"/>
      <c r="I6" s="388" t="s">
        <v>149</v>
      </c>
      <c r="J6" s="396" t="s">
        <v>324</v>
      </c>
      <c r="K6" s="396" t="s">
        <v>330</v>
      </c>
      <c r="M6" s="388" t="s">
        <v>151</v>
      </c>
      <c r="N6" s="396" t="s">
        <v>324</v>
      </c>
      <c r="O6" s="396" t="s">
        <v>330</v>
      </c>
      <c r="P6" s="341"/>
      <c r="Q6" s="388" t="s">
        <v>147</v>
      </c>
      <c r="R6" s="396" t="s">
        <v>331</v>
      </c>
      <c r="S6" s="342"/>
      <c r="T6" s="395" t="s">
        <v>319</v>
      </c>
      <c r="U6" s="395" t="s">
        <v>318</v>
      </c>
      <c r="V6" s="394" t="s">
        <v>146</v>
      </c>
      <c r="X6" s="388" t="s">
        <v>192</v>
      </c>
      <c r="Z6"/>
    </row>
    <row r="7" spans="1:26" x14ac:dyDescent="0.2">
      <c r="A7" s="400" t="s">
        <v>364</v>
      </c>
      <c r="B7" s="398">
        <v>21111</v>
      </c>
      <c r="C7" s="402" t="s">
        <v>8</v>
      </c>
      <c r="E7" s="405" t="s">
        <v>361</v>
      </c>
      <c r="F7" s="406">
        <v>1591</v>
      </c>
      <c r="G7" s="407" t="s">
        <v>8</v>
      </c>
      <c r="H7" s="392"/>
      <c r="I7" s="408" t="s">
        <v>335</v>
      </c>
      <c r="J7" s="409">
        <v>27911</v>
      </c>
      <c r="K7" s="410" t="s">
        <v>8</v>
      </c>
      <c r="M7" s="408" t="s">
        <v>75</v>
      </c>
      <c r="N7" s="409">
        <v>136</v>
      </c>
      <c r="O7" s="410" t="s">
        <v>8</v>
      </c>
      <c r="P7" s="340"/>
      <c r="Q7" s="408" t="s">
        <v>9</v>
      </c>
      <c r="R7" s="409">
        <v>91</v>
      </c>
      <c r="T7" s="412" t="s">
        <v>244</v>
      </c>
      <c r="U7" s="413">
        <v>0.16</v>
      </c>
      <c r="V7" s="414">
        <v>9.84</v>
      </c>
      <c r="X7" s="408" t="s">
        <v>297</v>
      </c>
      <c r="Y7" s="370"/>
      <c r="Z7"/>
    </row>
    <row r="8" spans="1:26" x14ac:dyDescent="0.2">
      <c r="A8" s="401" t="s">
        <v>365</v>
      </c>
      <c r="B8" s="399">
        <v>15465</v>
      </c>
      <c r="C8" s="403" t="s">
        <v>8</v>
      </c>
      <c r="E8" s="405" t="s">
        <v>362</v>
      </c>
      <c r="F8" s="406">
        <v>1511</v>
      </c>
      <c r="G8" s="407" t="s">
        <v>8</v>
      </c>
      <c r="H8" s="392"/>
      <c r="I8" s="405" t="s">
        <v>336</v>
      </c>
      <c r="J8" s="411">
        <v>32876</v>
      </c>
      <c r="K8" s="407" t="s">
        <v>8</v>
      </c>
      <c r="M8" s="405" t="s">
        <v>77</v>
      </c>
      <c r="N8" s="411">
        <v>149</v>
      </c>
      <c r="O8" s="407" t="s">
        <v>8</v>
      </c>
      <c r="P8" s="340"/>
      <c r="Q8" s="405" t="s">
        <v>10</v>
      </c>
      <c r="R8" s="411">
        <v>110</v>
      </c>
      <c r="T8" s="415" t="s">
        <v>242</v>
      </c>
      <c r="U8" s="416">
        <v>0.13</v>
      </c>
      <c r="V8" s="417">
        <v>9.16</v>
      </c>
      <c r="X8" s="405" t="s">
        <v>260</v>
      </c>
      <c r="Z8"/>
    </row>
    <row r="9" spans="1:26" x14ac:dyDescent="0.2">
      <c r="A9" s="400" t="s">
        <v>366</v>
      </c>
      <c r="B9" s="398">
        <v>16146</v>
      </c>
      <c r="C9" s="402" t="s">
        <v>8</v>
      </c>
      <c r="E9" s="405" t="s">
        <v>360</v>
      </c>
      <c r="F9" s="406">
        <v>3429</v>
      </c>
      <c r="G9" s="407" t="s">
        <v>8</v>
      </c>
      <c r="H9" s="392"/>
      <c r="I9" s="408" t="s">
        <v>337</v>
      </c>
      <c r="J9" s="409">
        <v>27771</v>
      </c>
      <c r="K9" s="410" t="s">
        <v>8</v>
      </c>
      <c r="M9" s="408" t="s">
        <v>78</v>
      </c>
      <c r="N9" s="409">
        <v>371</v>
      </c>
      <c r="O9" s="410" t="s">
        <v>8</v>
      </c>
      <c r="P9" s="340"/>
      <c r="Q9" s="408" t="s">
        <v>12</v>
      </c>
      <c r="R9" s="409">
        <v>135</v>
      </c>
      <c r="T9" s="412" t="s">
        <v>243</v>
      </c>
      <c r="U9" s="413">
        <v>0.12</v>
      </c>
      <c r="V9" s="414">
        <v>7.35</v>
      </c>
      <c r="X9" s="408" t="s">
        <v>279</v>
      </c>
      <c r="Z9"/>
    </row>
    <row r="10" spans="1:26" x14ac:dyDescent="0.2">
      <c r="A10" s="401" t="s">
        <v>367</v>
      </c>
      <c r="B10" s="399">
        <v>18915</v>
      </c>
      <c r="C10" s="403" t="s">
        <v>8</v>
      </c>
      <c r="E10" s="405" t="s">
        <v>359</v>
      </c>
      <c r="F10" s="406">
        <v>3464</v>
      </c>
      <c r="G10" s="407" t="s">
        <v>8</v>
      </c>
      <c r="H10" s="392"/>
      <c r="I10" s="405" t="s">
        <v>338</v>
      </c>
      <c r="J10" s="411">
        <v>15546</v>
      </c>
      <c r="K10" s="407" t="s">
        <v>8</v>
      </c>
      <c r="M10" s="405" t="s">
        <v>79</v>
      </c>
      <c r="N10" s="411">
        <v>18</v>
      </c>
      <c r="O10" s="407" t="s">
        <v>8</v>
      </c>
      <c r="P10" s="340"/>
      <c r="Q10" s="405" t="s">
        <v>14</v>
      </c>
      <c r="R10" s="411">
        <v>161</v>
      </c>
      <c r="T10" s="415" t="s">
        <v>245</v>
      </c>
      <c r="U10" s="416">
        <v>0.28999999999999998</v>
      </c>
      <c r="V10" s="417">
        <v>7.23</v>
      </c>
      <c r="X10" s="405" t="s">
        <v>270</v>
      </c>
    </row>
    <row r="11" spans="1:26" x14ac:dyDescent="0.2">
      <c r="A11" s="400" t="s">
        <v>368</v>
      </c>
      <c r="B11" s="398">
        <v>41798</v>
      </c>
      <c r="C11" s="402" t="s">
        <v>8</v>
      </c>
      <c r="E11" s="405" t="s">
        <v>7</v>
      </c>
      <c r="F11" s="406">
        <v>4229</v>
      </c>
      <c r="G11" s="407" t="s">
        <v>8</v>
      </c>
      <c r="H11" s="392"/>
      <c r="I11" s="408" t="s">
        <v>339</v>
      </c>
      <c r="J11" s="409">
        <v>12680</v>
      </c>
      <c r="K11" s="410" t="s">
        <v>8</v>
      </c>
      <c r="M11" s="408" t="s">
        <v>80</v>
      </c>
      <c r="N11" s="409">
        <v>296</v>
      </c>
      <c r="O11" s="410" t="s">
        <v>8</v>
      </c>
      <c r="P11" s="340"/>
      <c r="Q11" s="408" t="s">
        <v>15</v>
      </c>
      <c r="R11" s="409">
        <v>179</v>
      </c>
      <c r="T11" s="412" t="s">
        <v>246</v>
      </c>
      <c r="U11" s="413">
        <v>0.2</v>
      </c>
      <c r="V11" s="418">
        <v>10.32</v>
      </c>
      <c r="X11" s="408" t="s">
        <v>271</v>
      </c>
    </row>
    <row r="12" spans="1:26" x14ac:dyDescent="0.2">
      <c r="A12" s="401" t="s">
        <v>386</v>
      </c>
      <c r="B12" s="399">
        <v>20921</v>
      </c>
      <c r="C12" s="403" t="s">
        <v>8</v>
      </c>
      <c r="E12" s="405" t="s">
        <v>358</v>
      </c>
      <c r="F12" s="406">
        <v>15107</v>
      </c>
      <c r="G12" s="407" t="s">
        <v>8</v>
      </c>
      <c r="H12" s="392"/>
      <c r="I12" s="405" t="s">
        <v>340</v>
      </c>
      <c r="J12" s="411">
        <v>12592</v>
      </c>
      <c r="K12" s="407" t="s">
        <v>8</v>
      </c>
      <c r="M12" s="405" t="s">
        <v>81</v>
      </c>
      <c r="N12" s="411">
        <v>150</v>
      </c>
      <c r="O12" s="407" t="s">
        <v>8</v>
      </c>
      <c r="P12" s="340"/>
      <c r="Q12" s="405" t="s">
        <v>16</v>
      </c>
      <c r="R12" s="411">
        <v>208</v>
      </c>
      <c r="T12" s="415" t="s">
        <v>247</v>
      </c>
      <c r="U12" s="416">
        <v>0.18</v>
      </c>
      <c r="V12" s="419">
        <v>8.61</v>
      </c>
      <c r="X12" s="405" t="s">
        <v>272</v>
      </c>
    </row>
    <row r="13" spans="1:26" x14ac:dyDescent="0.2">
      <c r="A13" s="400" t="s">
        <v>387</v>
      </c>
      <c r="B13" s="398">
        <v>26954</v>
      </c>
      <c r="C13" s="402" t="s">
        <v>8</v>
      </c>
      <c r="E13" s="405" t="s">
        <v>11</v>
      </c>
      <c r="F13" s="406">
        <v>7783</v>
      </c>
      <c r="G13" s="407" t="s">
        <v>8</v>
      </c>
      <c r="H13" s="392"/>
      <c r="I13" s="408" t="s">
        <v>341</v>
      </c>
      <c r="J13" s="409">
        <v>12258</v>
      </c>
      <c r="K13" s="410" t="s">
        <v>8</v>
      </c>
      <c r="M13" s="408" t="s">
        <v>82</v>
      </c>
      <c r="N13" s="409">
        <v>288</v>
      </c>
      <c r="O13" s="410" t="s">
        <v>8</v>
      </c>
      <c r="P13" s="340"/>
      <c r="Q13" s="408" t="s">
        <v>17</v>
      </c>
      <c r="R13" s="409">
        <v>221</v>
      </c>
      <c r="T13" s="412" t="s">
        <v>254</v>
      </c>
      <c r="U13" s="420">
        <v>0.15</v>
      </c>
      <c r="V13" s="418">
        <v>8.48</v>
      </c>
      <c r="X13" s="408" t="s">
        <v>273</v>
      </c>
    </row>
    <row r="14" spans="1:26" x14ac:dyDescent="0.2">
      <c r="E14" s="405" t="s">
        <v>13</v>
      </c>
      <c r="F14" s="406">
        <v>6598</v>
      </c>
      <c r="G14" s="407" t="s">
        <v>8</v>
      </c>
      <c r="H14" s="392"/>
      <c r="I14" s="405" t="s">
        <v>342</v>
      </c>
      <c r="J14" s="411">
        <v>21201</v>
      </c>
      <c r="K14" s="407" t="s">
        <v>8</v>
      </c>
      <c r="M14" s="405" t="s">
        <v>83</v>
      </c>
      <c r="N14" s="411">
        <v>79</v>
      </c>
      <c r="O14" s="407" t="s">
        <v>8</v>
      </c>
      <c r="P14" s="340"/>
      <c r="Q14" s="405" t="s">
        <v>18</v>
      </c>
      <c r="R14" s="411">
        <v>242</v>
      </c>
      <c r="T14" s="415" t="s">
        <v>255</v>
      </c>
      <c r="U14" s="421">
        <v>0.33</v>
      </c>
      <c r="V14" s="419">
        <v>7.32</v>
      </c>
      <c r="X14" s="405" t="s">
        <v>237</v>
      </c>
    </row>
    <row r="15" spans="1:26" x14ac:dyDescent="0.2">
      <c r="E15" s="405" t="s">
        <v>369</v>
      </c>
      <c r="F15" s="406">
        <v>12563</v>
      </c>
      <c r="G15" s="407" t="s">
        <v>8</v>
      </c>
      <c r="H15" s="392"/>
      <c r="I15" s="408" t="s">
        <v>343</v>
      </c>
      <c r="J15" s="409">
        <v>12208</v>
      </c>
      <c r="K15" s="410" t="s">
        <v>8</v>
      </c>
      <c r="M15" s="408" t="s">
        <v>84</v>
      </c>
      <c r="N15" s="409">
        <v>48</v>
      </c>
      <c r="O15" s="410" t="s">
        <v>8</v>
      </c>
      <c r="P15" s="340"/>
      <c r="Q15" s="408" t="s">
        <v>19</v>
      </c>
      <c r="R15" s="409">
        <v>265</v>
      </c>
      <c r="T15" s="412" t="s">
        <v>257</v>
      </c>
      <c r="U15" s="420">
        <v>0.27</v>
      </c>
      <c r="V15" s="418">
        <v>6.48</v>
      </c>
      <c r="X15" s="408" t="s">
        <v>261</v>
      </c>
    </row>
    <row r="16" spans="1:26" x14ac:dyDescent="0.2">
      <c r="A16"/>
      <c r="E16" s="405" t="s">
        <v>20</v>
      </c>
      <c r="F16" s="406">
        <v>10969</v>
      </c>
      <c r="G16" s="407" t="s">
        <v>8</v>
      </c>
      <c r="H16" s="392"/>
      <c r="I16" s="405" t="s">
        <v>344</v>
      </c>
      <c r="J16" s="411">
        <v>8528</v>
      </c>
      <c r="K16" s="407" t="s">
        <v>8</v>
      </c>
      <c r="M16" s="405" t="s">
        <v>85</v>
      </c>
      <c r="N16" s="411">
        <v>81</v>
      </c>
      <c r="O16" s="407" t="s">
        <v>8</v>
      </c>
      <c r="P16" s="340"/>
      <c r="Q16" s="405" t="s">
        <v>21</v>
      </c>
      <c r="R16" s="411">
        <v>263</v>
      </c>
      <c r="T16" s="415" t="s">
        <v>256</v>
      </c>
      <c r="U16" s="421">
        <v>0.25</v>
      </c>
      <c r="V16" s="419">
        <v>8.32</v>
      </c>
      <c r="X16" s="405" t="s">
        <v>262</v>
      </c>
    </row>
    <row r="17" spans="1:24" x14ac:dyDescent="0.2">
      <c r="E17" s="405" t="s">
        <v>22</v>
      </c>
      <c r="F17" s="406">
        <v>15080</v>
      </c>
      <c r="G17" s="407" t="s">
        <v>8</v>
      </c>
      <c r="H17" s="392"/>
      <c r="I17" s="408" t="s">
        <v>345</v>
      </c>
      <c r="J17" s="409">
        <v>8173</v>
      </c>
      <c r="K17" s="410" t="s">
        <v>8</v>
      </c>
      <c r="M17" s="408" t="s">
        <v>86</v>
      </c>
      <c r="N17" s="409">
        <v>38</v>
      </c>
      <c r="O17" s="410" t="s">
        <v>8</v>
      </c>
      <c r="P17" s="340"/>
      <c r="Q17" s="408" t="s">
        <v>23</v>
      </c>
      <c r="R17" s="409">
        <v>38</v>
      </c>
      <c r="T17" s="412" t="s">
        <v>248</v>
      </c>
      <c r="U17" s="413">
        <v>0.25</v>
      </c>
      <c r="V17" s="418">
        <v>7.32</v>
      </c>
      <c r="X17" s="408" t="s">
        <v>263</v>
      </c>
    </row>
    <row r="18" spans="1:24" x14ac:dyDescent="0.2">
      <c r="E18" s="405" t="s">
        <v>24</v>
      </c>
      <c r="F18" s="406">
        <v>16644</v>
      </c>
      <c r="G18" s="407" t="s">
        <v>8</v>
      </c>
      <c r="H18" s="392"/>
      <c r="I18" s="405" t="s">
        <v>346</v>
      </c>
      <c r="J18" s="411">
        <v>5788</v>
      </c>
      <c r="K18" s="407" t="s">
        <v>8</v>
      </c>
      <c r="M18" s="405" t="s">
        <v>87</v>
      </c>
      <c r="N18" s="411">
        <v>25</v>
      </c>
      <c r="O18" s="407" t="s">
        <v>8</v>
      </c>
      <c r="P18" s="340"/>
      <c r="Q18" s="405" t="s">
        <v>29</v>
      </c>
      <c r="R18" s="411">
        <v>122</v>
      </c>
      <c r="T18" s="415" t="s">
        <v>249</v>
      </c>
      <c r="U18" s="421">
        <v>0.27</v>
      </c>
      <c r="V18" s="419">
        <v>8.7100000000000009</v>
      </c>
      <c r="X18" s="405" t="s">
        <v>264</v>
      </c>
    </row>
    <row r="19" spans="1:24" x14ac:dyDescent="0.2">
      <c r="E19" s="405" t="s">
        <v>26</v>
      </c>
      <c r="F19" s="406">
        <v>8109</v>
      </c>
      <c r="G19" s="407" t="s">
        <v>8</v>
      </c>
      <c r="H19" s="392"/>
      <c r="I19" s="408" t="s">
        <v>347</v>
      </c>
      <c r="J19" s="409">
        <v>7787</v>
      </c>
      <c r="K19" s="410" t="s">
        <v>8</v>
      </c>
      <c r="M19" s="408" t="s">
        <v>88</v>
      </c>
      <c r="N19" s="409">
        <v>88</v>
      </c>
      <c r="O19" s="410" t="s">
        <v>8</v>
      </c>
      <c r="P19" s="340"/>
      <c r="Q19" s="408" t="s">
        <v>27</v>
      </c>
      <c r="R19" s="409">
        <v>136</v>
      </c>
      <c r="T19" s="412" t="s">
        <v>250</v>
      </c>
      <c r="U19" s="420">
        <v>0.25</v>
      </c>
      <c r="V19" s="418">
        <v>5.13</v>
      </c>
      <c r="X19" s="408" t="s">
        <v>265</v>
      </c>
    </row>
    <row r="20" spans="1:24" x14ac:dyDescent="0.2">
      <c r="A20"/>
      <c r="B20"/>
      <c r="C20"/>
      <c r="E20" s="405" t="s">
        <v>28</v>
      </c>
      <c r="F20" s="406">
        <v>1268</v>
      </c>
      <c r="G20" s="407" t="s">
        <v>8</v>
      </c>
      <c r="H20" s="392"/>
      <c r="I20" s="405" t="s">
        <v>348</v>
      </c>
      <c r="J20" s="411">
        <v>6243</v>
      </c>
      <c r="K20" s="407" t="s">
        <v>8</v>
      </c>
      <c r="M20" s="405" t="s">
        <v>89</v>
      </c>
      <c r="N20" s="411">
        <v>58</v>
      </c>
      <c r="O20" s="407" t="s">
        <v>8</v>
      </c>
      <c r="P20" s="340"/>
      <c r="Q20" s="405" t="s">
        <v>25</v>
      </c>
      <c r="R20" s="411">
        <v>154</v>
      </c>
      <c r="T20" s="415" t="s">
        <v>251</v>
      </c>
      <c r="U20" s="421">
        <v>0.23</v>
      </c>
      <c r="V20" s="419">
        <v>6.1</v>
      </c>
      <c r="X20" s="405" t="s">
        <v>266</v>
      </c>
    </row>
    <row r="21" spans="1:24" x14ac:dyDescent="0.2">
      <c r="A21"/>
      <c r="B21"/>
      <c r="C21"/>
      <c r="E21" s="405" t="s">
        <v>363</v>
      </c>
      <c r="F21" s="406">
        <v>4917</v>
      </c>
      <c r="G21" s="407" t="s">
        <v>8</v>
      </c>
      <c r="H21" s="392"/>
      <c r="I21" s="408" t="s">
        <v>349</v>
      </c>
      <c r="J21" s="409">
        <v>7652</v>
      </c>
      <c r="K21" s="410" t="s">
        <v>8</v>
      </c>
      <c r="M21" s="408" t="s">
        <v>90</v>
      </c>
      <c r="N21" s="409">
        <v>15</v>
      </c>
      <c r="O21" s="410" t="s">
        <v>8</v>
      </c>
      <c r="P21" s="340"/>
      <c r="Q21" s="408" t="s">
        <v>30</v>
      </c>
      <c r="R21" s="409">
        <v>38</v>
      </c>
      <c r="T21" s="412" t="s">
        <v>252</v>
      </c>
      <c r="U21" s="420">
        <v>0.34</v>
      </c>
      <c r="V21" s="418">
        <v>6.74</v>
      </c>
      <c r="X21" s="408" t="s">
        <v>267</v>
      </c>
    </row>
    <row r="22" spans="1:24" x14ac:dyDescent="0.2">
      <c r="A22"/>
      <c r="B22"/>
      <c r="C22"/>
      <c r="E22" s="405" t="s">
        <v>31</v>
      </c>
      <c r="F22" s="406">
        <v>2542</v>
      </c>
      <c r="G22" s="407" t="s">
        <v>8</v>
      </c>
      <c r="H22" s="392"/>
      <c r="I22" s="405" t="s">
        <v>350</v>
      </c>
      <c r="J22" s="411">
        <v>11670</v>
      </c>
      <c r="K22" s="407" t="s">
        <v>8</v>
      </c>
      <c r="M22" s="405" t="s">
        <v>91</v>
      </c>
      <c r="N22" s="411">
        <v>9</v>
      </c>
      <c r="O22" s="407" t="s">
        <v>8</v>
      </c>
      <c r="P22" s="340"/>
      <c r="Q22" s="405" t="s">
        <v>32</v>
      </c>
      <c r="R22" s="411">
        <v>52</v>
      </c>
      <c r="T22" s="415" t="s">
        <v>253</v>
      </c>
      <c r="U22" s="421">
        <v>0.32</v>
      </c>
      <c r="V22" s="419">
        <v>7.29</v>
      </c>
      <c r="X22" s="405" t="s">
        <v>268</v>
      </c>
    </row>
    <row r="23" spans="1:24" x14ac:dyDescent="0.2">
      <c r="A23"/>
      <c r="B23"/>
      <c r="C23"/>
      <c r="E23" s="405" t="s">
        <v>33</v>
      </c>
      <c r="F23" s="406">
        <v>3909</v>
      </c>
      <c r="G23" s="407" t="s">
        <v>8</v>
      </c>
      <c r="H23" s="392"/>
      <c r="I23" s="408" t="s">
        <v>351</v>
      </c>
      <c r="J23" s="409">
        <v>9799</v>
      </c>
      <c r="K23" s="410" t="s">
        <v>8</v>
      </c>
      <c r="M23" s="408" t="s">
        <v>92</v>
      </c>
      <c r="N23" s="409">
        <v>14</v>
      </c>
      <c r="O23" s="410" t="s">
        <v>8</v>
      </c>
      <c r="P23" s="340"/>
      <c r="Q23" s="408" t="s">
        <v>34</v>
      </c>
      <c r="R23" s="409">
        <v>58</v>
      </c>
      <c r="T23" s="387"/>
      <c r="U23" s="387"/>
      <c r="V23" s="387"/>
      <c r="X23" s="408" t="s">
        <v>269</v>
      </c>
    </row>
    <row r="24" spans="1:24" x14ac:dyDescent="0.2">
      <c r="A24"/>
      <c r="B24"/>
      <c r="C24"/>
      <c r="E24" s="405" t="s">
        <v>35</v>
      </c>
      <c r="F24" s="406">
        <v>2901</v>
      </c>
      <c r="G24" s="407" t="s">
        <v>8</v>
      </c>
      <c r="H24" s="392"/>
      <c r="I24" s="405" t="s">
        <v>356</v>
      </c>
      <c r="J24" s="411">
        <v>3650</v>
      </c>
      <c r="K24" s="407" t="s">
        <v>8</v>
      </c>
      <c r="M24" s="405" t="s">
        <v>93</v>
      </c>
      <c r="N24" s="411">
        <v>19</v>
      </c>
      <c r="O24" s="407" t="s">
        <v>8</v>
      </c>
      <c r="P24" s="340"/>
      <c r="Q24" s="405" t="s">
        <v>36</v>
      </c>
      <c r="R24" s="411">
        <v>72</v>
      </c>
      <c r="T24" s="387"/>
      <c r="U24" s="387"/>
      <c r="V24" s="387"/>
      <c r="X24" s="405" t="s">
        <v>274</v>
      </c>
    </row>
    <row r="25" spans="1:24" x14ac:dyDescent="0.2">
      <c r="A25"/>
      <c r="B25"/>
      <c r="C25"/>
      <c r="E25" s="405" t="s">
        <v>37</v>
      </c>
      <c r="F25" s="406">
        <v>5552</v>
      </c>
      <c r="G25" s="407" t="s">
        <v>8</v>
      </c>
      <c r="H25" s="392"/>
      <c r="I25" s="408" t="s">
        <v>357</v>
      </c>
      <c r="J25" s="409">
        <v>4430</v>
      </c>
      <c r="K25" s="410" t="s">
        <v>8</v>
      </c>
      <c r="M25" s="408" t="s">
        <v>94</v>
      </c>
      <c r="N25" s="409">
        <v>22</v>
      </c>
      <c r="O25" s="410" t="s">
        <v>8</v>
      </c>
      <c r="P25" s="340"/>
      <c r="Q25" s="408" t="s">
        <v>38</v>
      </c>
      <c r="R25" s="409">
        <v>87</v>
      </c>
      <c r="T25" s="387"/>
      <c r="U25" s="387"/>
      <c r="V25" s="387"/>
      <c r="X25" s="408" t="s">
        <v>275</v>
      </c>
    </row>
    <row r="26" spans="1:24" x14ac:dyDescent="0.2">
      <c r="A26"/>
      <c r="B26"/>
      <c r="C26"/>
      <c r="E26" s="405" t="s">
        <v>39</v>
      </c>
      <c r="F26" s="406">
        <v>16218</v>
      </c>
      <c r="G26" s="407" t="s">
        <v>8</v>
      </c>
      <c r="H26" s="392"/>
      <c r="I26" s="405" t="s">
        <v>352</v>
      </c>
      <c r="J26" s="411">
        <v>4382</v>
      </c>
      <c r="K26" s="407" t="s">
        <v>8</v>
      </c>
      <c r="M26" s="405" t="s">
        <v>95</v>
      </c>
      <c r="N26" s="411">
        <v>30</v>
      </c>
      <c r="O26" s="407" t="s">
        <v>8</v>
      </c>
      <c r="P26" s="340"/>
      <c r="Q26" s="405" t="s">
        <v>40</v>
      </c>
      <c r="R26" s="411">
        <v>100</v>
      </c>
      <c r="T26"/>
      <c r="U26"/>
      <c r="V26"/>
      <c r="X26" s="405" t="s">
        <v>276</v>
      </c>
    </row>
    <row r="27" spans="1:24" x14ac:dyDescent="0.2">
      <c r="F27" s="344"/>
      <c r="G27" s="343"/>
      <c r="H27" s="393"/>
      <c r="I27" s="408" t="s">
        <v>353</v>
      </c>
      <c r="J27" s="409">
        <v>10977</v>
      </c>
      <c r="K27" s="410" t="s">
        <v>8</v>
      </c>
      <c r="M27" s="408" t="s">
        <v>96</v>
      </c>
      <c r="N27" s="409">
        <v>4</v>
      </c>
      <c r="O27" s="410" t="s">
        <v>8</v>
      </c>
      <c r="P27" s="340"/>
      <c r="Q27" s="408" t="s">
        <v>41</v>
      </c>
      <c r="R27" s="409">
        <v>112</v>
      </c>
      <c r="T27"/>
      <c r="U27"/>
      <c r="V27"/>
      <c r="X27" s="408" t="s">
        <v>277</v>
      </c>
    </row>
    <row r="28" spans="1:24" x14ac:dyDescent="0.2">
      <c r="I28" s="405" t="s">
        <v>354</v>
      </c>
      <c r="J28" s="411">
        <v>6333</v>
      </c>
      <c r="K28" s="407" t="s">
        <v>8</v>
      </c>
      <c r="M28" s="405" t="s">
        <v>97</v>
      </c>
      <c r="N28" s="411">
        <v>5</v>
      </c>
      <c r="O28" s="407" t="s">
        <v>8</v>
      </c>
      <c r="P28" s="340"/>
      <c r="Q28" s="405" t="s">
        <v>42</v>
      </c>
      <c r="R28" s="411">
        <v>123</v>
      </c>
      <c r="T28"/>
      <c r="U28"/>
      <c r="V28"/>
      <c r="X28" s="405" t="s">
        <v>278</v>
      </c>
    </row>
    <row r="29" spans="1:24" x14ac:dyDescent="0.2">
      <c r="I29" s="408" t="s">
        <v>355</v>
      </c>
      <c r="J29" s="409">
        <v>6696</v>
      </c>
      <c r="K29" s="410" t="s">
        <v>8</v>
      </c>
      <c r="M29" s="408" t="s">
        <v>401</v>
      </c>
      <c r="N29" s="409">
        <v>3</v>
      </c>
      <c r="O29" s="410" t="s">
        <v>8</v>
      </c>
      <c r="P29" s="340"/>
      <c r="Q29" s="408" t="s">
        <v>43</v>
      </c>
      <c r="R29" s="409">
        <v>141</v>
      </c>
      <c r="T29"/>
      <c r="U29"/>
      <c r="V29"/>
      <c r="X29" s="408" t="s">
        <v>280</v>
      </c>
    </row>
    <row r="30" spans="1:24" x14ac:dyDescent="0.2">
      <c r="M30" s="405" t="s">
        <v>98</v>
      </c>
      <c r="N30" s="411">
        <v>3</v>
      </c>
      <c r="O30" s="407" t="s">
        <v>8</v>
      </c>
      <c r="P30" s="340"/>
      <c r="Q30" s="405" t="s">
        <v>44</v>
      </c>
      <c r="R30" s="411">
        <v>172</v>
      </c>
      <c r="T30"/>
      <c r="U30"/>
      <c r="V30"/>
      <c r="X30" s="405" t="s">
        <v>281</v>
      </c>
    </row>
    <row r="31" spans="1:24" x14ac:dyDescent="0.2">
      <c r="G31"/>
      <c r="H31" s="390"/>
      <c r="I31"/>
      <c r="J31"/>
      <c r="K31"/>
      <c r="M31" s="408" t="s">
        <v>99</v>
      </c>
      <c r="N31" s="409">
        <v>2</v>
      </c>
      <c r="O31" s="410" t="s">
        <v>8</v>
      </c>
      <c r="P31" s="340"/>
      <c r="Q31" s="408" t="s">
        <v>45</v>
      </c>
      <c r="R31" s="409">
        <v>35</v>
      </c>
      <c r="T31"/>
      <c r="U31"/>
      <c r="V31"/>
      <c r="X31" s="408" t="s">
        <v>282</v>
      </c>
    </row>
    <row r="32" spans="1:24" x14ac:dyDescent="0.2">
      <c r="G32"/>
      <c r="H32" s="390"/>
      <c r="I32"/>
      <c r="J32"/>
      <c r="K32"/>
      <c r="M32" s="405" t="s">
        <v>100</v>
      </c>
      <c r="N32" s="411">
        <v>5</v>
      </c>
      <c r="O32" s="407" t="s">
        <v>8</v>
      </c>
      <c r="P32" s="340"/>
      <c r="Q32" s="405" t="s">
        <v>46</v>
      </c>
      <c r="R32" s="411">
        <v>38</v>
      </c>
      <c r="T32"/>
      <c r="U32"/>
      <c r="V32"/>
      <c r="X32" s="405" t="s">
        <v>283</v>
      </c>
    </row>
    <row r="33" spans="7:24" x14ac:dyDescent="0.2">
      <c r="G33"/>
      <c r="H33" s="390"/>
      <c r="I33"/>
      <c r="J33"/>
      <c r="K33"/>
      <c r="M33" s="408" t="s">
        <v>101</v>
      </c>
      <c r="N33" s="409">
        <v>12</v>
      </c>
      <c r="O33" s="410" t="s">
        <v>8</v>
      </c>
      <c r="P33" s="340"/>
      <c r="Q33" s="408" t="s">
        <v>47</v>
      </c>
      <c r="R33" s="409">
        <v>44</v>
      </c>
      <c r="T33"/>
      <c r="U33"/>
      <c r="V33"/>
      <c r="X33" s="408" t="s">
        <v>284</v>
      </c>
    </row>
    <row r="34" spans="7:24" x14ac:dyDescent="0.2">
      <c r="G34"/>
      <c r="H34" s="390"/>
      <c r="I34"/>
      <c r="J34"/>
      <c r="K34"/>
      <c r="M34" s="405" t="s">
        <v>102</v>
      </c>
      <c r="N34" s="411">
        <v>73</v>
      </c>
      <c r="O34" s="407" t="s">
        <v>8</v>
      </c>
      <c r="P34" s="340"/>
      <c r="Q34" s="405" t="s">
        <v>48</v>
      </c>
      <c r="R34" s="411">
        <v>47</v>
      </c>
      <c r="T34"/>
      <c r="U34"/>
      <c r="V34"/>
      <c r="X34" s="405" t="s">
        <v>285</v>
      </c>
    </row>
    <row r="35" spans="7:24" x14ac:dyDescent="0.2">
      <c r="G35"/>
      <c r="H35" s="390"/>
      <c r="I35"/>
      <c r="J35"/>
      <c r="K35"/>
      <c r="M35" s="408" t="s">
        <v>103</v>
      </c>
      <c r="N35" s="409">
        <v>102</v>
      </c>
      <c r="O35" s="410" t="s">
        <v>8</v>
      </c>
      <c r="P35" s="340"/>
      <c r="Q35" s="408" t="s">
        <v>49</v>
      </c>
      <c r="R35" s="409">
        <v>53</v>
      </c>
      <c r="T35"/>
      <c r="U35"/>
      <c r="V35"/>
      <c r="X35" s="408" t="s">
        <v>286</v>
      </c>
    </row>
    <row r="36" spans="7:24" x14ac:dyDescent="0.2">
      <c r="G36"/>
      <c r="H36" s="390"/>
      <c r="I36"/>
      <c r="J36"/>
      <c r="K36"/>
      <c r="M36" s="405" t="s">
        <v>104</v>
      </c>
      <c r="N36" s="411">
        <v>8</v>
      </c>
      <c r="O36" s="407" t="s">
        <v>8</v>
      </c>
      <c r="P36" s="340"/>
      <c r="Q36" s="405" t="s">
        <v>50</v>
      </c>
      <c r="R36" s="411">
        <v>61</v>
      </c>
      <c r="T36"/>
      <c r="U36"/>
      <c r="V36"/>
      <c r="X36" s="405" t="s">
        <v>287</v>
      </c>
    </row>
    <row r="37" spans="7:24" x14ac:dyDescent="0.2">
      <c r="G37"/>
      <c r="H37" s="390"/>
      <c r="I37"/>
      <c r="J37"/>
      <c r="K37"/>
      <c r="M37" s="408" t="s">
        <v>105</v>
      </c>
      <c r="N37" s="409">
        <v>13</v>
      </c>
      <c r="O37" s="410" t="s">
        <v>8</v>
      </c>
      <c r="P37" s="340"/>
      <c r="Q37" s="408" t="s">
        <v>51</v>
      </c>
      <c r="R37" s="409">
        <v>62</v>
      </c>
      <c r="T37"/>
      <c r="U37"/>
      <c r="V37"/>
      <c r="X37" s="408" t="s">
        <v>288</v>
      </c>
    </row>
    <row r="38" spans="7:24" x14ac:dyDescent="0.2">
      <c r="G38"/>
      <c r="H38" s="390"/>
      <c r="I38"/>
      <c r="J38"/>
      <c r="K38"/>
      <c r="M38" s="405" t="s">
        <v>106</v>
      </c>
      <c r="N38" s="411">
        <v>13</v>
      </c>
      <c r="O38" s="407" t="s">
        <v>8</v>
      </c>
      <c r="P38" s="340"/>
      <c r="Q38" s="405" t="s">
        <v>52</v>
      </c>
      <c r="R38" s="411">
        <v>73</v>
      </c>
      <c r="T38"/>
      <c r="U38"/>
      <c r="V38"/>
      <c r="X38" s="405" t="s">
        <v>289</v>
      </c>
    </row>
    <row r="39" spans="7:24" x14ac:dyDescent="0.2">
      <c r="G39"/>
      <c r="H39" s="390"/>
      <c r="I39"/>
      <c r="J39"/>
      <c r="K39"/>
      <c r="M39" s="408" t="s">
        <v>107</v>
      </c>
      <c r="N39" s="409">
        <v>17</v>
      </c>
      <c r="O39" s="410" t="s">
        <v>8</v>
      </c>
      <c r="P39" s="340"/>
      <c r="Q39" s="408" t="s">
        <v>53</v>
      </c>
      <c r="R39" s="409">
        <v>75</v>
      </c>
      <c r="T39"/>
      <c r="U39"/>
      <c r="V39"/>
      <c r="X39" s="408" t="s">
        <v>290</v>
      </c>
    </row>
    <row r="40" spans="7:24" x14ac:dyDescent="0.2">
      <c r="G40"/>
      <c r="H40" s="390"/>
      <c r="I40"/>
      <c r="J40"/>
      <c r="K40"/>
      <c r="M40" s="405" t="s">
        <v>108</v>
      </c>
      <c r="N40" s="411">
        <v>13</v>
      </c>
      <c r="O40" s="407" t="s">
        <v>8</v>
      </c>
      <c r="P40" s="340"/>
      <c r="Q40" s="405" t="s">
        <v>54</v>
      </c>
      <c r="R40" s="411">
        <v>87</v>
      </c>
      <c r="T40"/>
      <c r="U40"/>
      <c r="V40"/>
      <c r="X40" s="405" t="s">
        <v>291</v>
      </c>
    </row>
    <row r="41" spans="7:24" x14ac:dyDescent="0.2">
      <c r="G41"/>
      <c r="H41" s="390"/>
      <c r="I41"/>
      <c r="J41"/>
      <c r="K41"/>
      <c r="M41" s="408" t="s">
        <v>109</v>
      </c>
      <c r="N41" s="409">
        <v>24</v>
      </c>
      <c r="O41" s="410" t="s">
        <v>8</v>
      </c>
      <c r="P41" s="340"/>
      <c r="Q41" s="408" t="s">
        <v>55</v>
      </c>
      <c r="R41" s="409">
        <v>104</v>
      </c>
      <c r="T41"/>
      <c r="U41"/>
      <c r="V41"/>
      <c r="X41" s="408" t="s">
        <v>292</v>
      </c>
    </row>
    <row r="42" spans="7:24" x14ac:dyDescent="0.2">
      <c r="G42"/>
      <c r="H42" s="390"/>
      <c r="I42"/>
      <c r="J42"/>
      <c r="K42"/>
      <c r="M42" s="405" t="s">
        <v>110</v>
      </c>
      <c r="N42" s="411">
        <v>123</v>
      </c>
      <c r="O42" s="407" t="s">
        <v>8</v>
      </c>
      <c r="P42" s="340"/>
      <c r="Q42" s="405" t="s">
        <v>56</v>
      </c>
      <c r="R42" s="411">
        <v>122</v>
      </c>
      <c r="T42"/>
      <c r="U42"/>
      <c r="V42"/>
      <c r="X42" s="405" t="s">
        <v>293</v>
      </c>
    </row>
    <row r="43" spans="7:24" x14ac:dyDescent="0.2">
      <c r="G43"/>
      <c r="H43" s="390"/>
      <c r="I43"/>
      <c r="J43"/>
      <c r="K43"/>
      <c r="M43" s="408" t="s">
        <v>111</v>
      </c>
      <c r="N43" s="409">
        <v>40</v>
      </c>
      <c r="O43" s="410" t="s">
        <v>8</v>
      </c>
      <c r="P43" s="340"/>
      <c r="Q43" s="408" t="s">
        <v>57</v>
      </c>
      <c r="R43" s="409">
        <v>142</v>
      </c>
      <c r="T43"/>
      <c r="U43"/>
      <c r="V43"/>
      <c r="X43" s="408" t="s">
        <v>294</v>
      </c>
    </row>
    <row r="44" spans="7:24" x14ac:dyDescent="0.2">
      <c r="G44"/>
      <c r="H44" s="390"/>
      <c r="I44"/>
      <c r="J44"/>
      <c r="K44"/>
      <c r="M44" s="405" t="s">
        <v>112</v>
      </c>
      <c r="N44" s="411">
        <v>77</v>
      </c>
      <c r="O44" s="407" t="s">
        <v>8</v>
      </c>
      <c r="P44" s="340"/>
      <c r="Q44" s="405" t="s">
        <v>58</v>
      </c>
      <c r="R44" s="411">
        <v>165</v>
      </c>
      <c r="T44"/>
      <c r="U44"/>
      <c r="V44"/>
      <c r="X44" s="405" t="s">
        <v>295</v>
      </c>
    </row>
    <row r="45" spans="7:24" x14ac:dyDescent="0.2">
      <c r="G45"/>
      <c r="H45" s="390"/>
      <c r="I45"/>
      <c r="J45"/>
      <c r="K45"/>
      <c r="M45" s="408" t="s">
        <v>113</v>
      </c>
      <c r="N45" s="409">
        <v>80</v>
      </c>
      <c r="O45" s="410" t="s">
        <v>8</v>
      </c>
      <c r="P45" s="340"/>
      <c r="Q45" s="408" t="s">
        <v>59</v>
      </c>
      <c r="R45" s="409">
        <v>151</v>
      </c>
      <c r="X45" s="408" t="s">
        <v>296</v>
      </c>
    </row>
    <row r="46" spans="7:24" x14ac:dyDescent="0.2">
      <c r="G46"/>
      <c r="H46" s="390"/>
      <c r="I46"/>
      <c r="J46"/>
      <c r="K46"/>
      <c r="M46" s="405" t="s">
        <v>114</v>
      </c>
      <c r="N46" s="411">
        <v>80</v>
      </c>
      <c r="O46" s="407" t="s">
        <v>8</v>
      </c>
      <c r="P46" s="340"/>
      <c r="Q46" s="405" t="s">
        <v>60</v>
      </c>
      <c r="R46" s="411">
        <v>122</v>
      </c>
    </row>
    <row r="47" spans="7:24" x14ac:dyDescent="0.2">
      <c r="G47"/>
      <c r="H47" s="390"/>
      <c r="I47"/>
      <c r="J47"/>
      <c r="K47"/>
      <c r="M47" s="408" t="s">
        <v>115</v>
      </c>
      <c r="N47" s="409">
        <v>15</v>
      </c>
      <c r="O47" s="410" t="s">
        <v>8</v>
      </c>
      <c r="P47" s="340"/>
      <c r="Q47" s="408" t="s">
        <v>61</v>
      </c>
      <c r="R47" s="422">
        <v>37</v>
      </c>
    </row>
    <row r="48" spans="7:24" x14ac:dyDescent="0.2">
      <c r="G48"/>
      <c r="H48" s="390"/>
      <c r="I48"/>
      <c r="J48"/>
      <c r="K48"/>
      <c r="M48" s="405" t="s">
        <v>116</v>
      </c>
      <c r="N48" s="411">
        <v>1016.65</v>
      </c>
      <c r="O48" s="407" t="s">
        <v>117</v>
      </c>
      <c r="P48" s="340"/>
      <c r="Q48" s="405" t="s">
        <v>62</v>
      </c>
      <c r="R48" s="406">
        <v>40</v>
      </c>
    </row>
    <row r="49" spans="6:18" x14ac:dyDescent="0.2">
      <c r="G49"/>
      <c r="H49" s="390"/>
      <c r="I49"/>
      <c r="J49"/>
      <c r="K49"/>
      <c r="M49" s="408" t="s">
        <v>118</v>
      </c>
      <c r="N49" s="409">
        <v>1016.65</v>
      </c>
      <c r="O49" s="410" t="s">
        <v>117</v>
      </c>
      <c r="P49" s="340"/>
      <c r="Q49" s="408" t="s">
        <v>63</v>
      </c>
      <c r="R49" s="422">
        <v>43</v>
      </c>
    </row>
    <row r="50" spans="6:18" x14ac:dyDescent="0.2">
      <c r="G50"/>
      <c r="H50" s="390"/>
      <c r="I50"/>
      <c r="J50"/>
      <c r="K50"/>
      <c r="M50" s="408" t="s">
        <v>403</v>
      </c>
      <c r="N50" s="409">
        <v>1016.65</v>
      </c>
      <c r="O50" s="410" t="s">
        <v>117</v>
      </c>
      <c r="P50" s="340"/>
      <c r="Q50" s="405" t="s">
        <v>64</v>
      </c>
      <c r="R50" s="406">
        <v>46</v>
      </c>
    </row>
    <row r="51" spans="6:18" x14ac:dyDescent="0.2">
      <c r="G51"/>
      <c r="H51" s="390"/>
      <c r="I51"/>
      <c r="J51"/>
      <c r="K51"/>
      <c r="M51" s="408" t="s">
        <v>404</v>
      </c>
      <c r="N51" s="409">
        <v>266.27</v>
      </c>
      <c r="O51" s="410" t="s">
        <v>117</v>
      </c>
      <c r="P51" s="340"/>
      <c r="Q51" s="408" t="s">
        <v>65</v>
      </c>
      <c r="R51" s="422">
        <v>49</v>
      </c>
    </row>
    <row r="52" spans="6:18" x14ac:dyDescent="0.2">
      <c r="G52"/>
      <c r="H52" s="390"/>
      <c r="I52"/>
      <c r="J52"/>
      <c r="K52"/>
      <c r="M52" s="408" t="s">
        <v>405</v>
      </c>
      <c r="N52" s="409">
        <v>200</v>
      </c>
      <c r="O52" s="410" t="s">
        <v>406</v>
      </c>
      <c r="P52" s="340"/>
      <c r="Q52" s="405" t="s">
        <v>66</v>
      </c>
      <c r="R52" s="406">
        <v>51</v>
      </c>
    </row>
    <row r="53" spans="6:18" x14ac:dyDescent="0.2">
      <c r="G53"/>
      <c r="H53" s="390"/>
      <c r="I53"/>
      <c r="J53"/>
      <c r="K53"/>
      <c r="P53" s="340"/>
      <c r="Q53" s="408" t="s">
        <v>67</v>
      </c>
      <c r="R53" s="422">
        <v>54</v>
      </c>
    </row>
    <row r="54" spans="6:18" x14ac:dyDescent="0.2">
      <c r="G54"/>
      <c r="H54" s="390"/>
      <c r="I54"/>
      <c r="J54"/>
      <c r="K54"/>
      <c r="P54" s="340"/>
      <c r="Q54" s="405" t="s">
        <v>68</v>
      </c>
      <c r="R54" s="406">
        <v>57</v>
      </c>
    </row>
    <row r="55" spans="6:18" x14ac:dyDescent="0.2">
      <c r="G55"/>
      <c r="H55" s="390"/>
      <c r="I55"/>
      <c r="J55"/>
      <c r="K55"/>
      <c r="P55" s="340"/>
      <c r="Q55" s="408" t="s">
        <v>69</v>
      </c>
      <c r="R55" s="422">
        <v>59</v>
      </c>
    </row>
    <row r="56" spans="6:18" x14ac:dyDescent="0.2">
      <c r="G56"/>
      <c r="H56" s="390"/>
      <c r="I56"/>
      <c r="J56"/>
      <c r="K56"/>
      <c r="P56" s="340"/>
      <c r="Q56" s="405" t="s">
        <v>70</v>
      </c>
      <c r="R56" s="406">
        <v>62</v>
      </c>
    </row>
    <row r="57" spans="6:18" x14ac:dyDescent="0.2">
      <c r="G57"/>
      <c r="H57" s="390"/>
      <c r="I57"/>
      <c r="J57"/>
      <c r="K57"/>
      <c r="P57" s="340"/>
      <c r="Q57" s="408" t="s">
        <v>71</v>
      </c>
      <c r="R57" s="422">
        <v>64</v>
      </c>
    </row>
    <row r="58" spans="6:18" x14ac:dyDescent="0.2">
      <c r="F58" s="345"/>
      <c r="G58"/>
      <c r="H58" s="390"/>
      <c r="I58"/>
      <c r="J58"/>
      <c r="K58"/>
      <c r="P58" s="340"/>
      <c r="Q58" s="405" t="s">
        <v>72</v>
      </c>
      <c r="R58" s="406">
        <v>67</v>
      </c>
    </row>
    <row r="59" spans="6:18" x14ac:dyDescent="0.2">
      <c r="G59"/>
      <c r="H59" s="390"/>
      <c r="I59"/>
      <c r="J59"/>
      <c r="K59"/>
      <c r="P59" s="340"/>
      <c r="Q59" s="408" t="s">
        <v>73</v>
      </c>
      <c r="R59" s="422">
        <v>69</v>
      </c>
    </row>
    <row r="60" spans="6:18" x14ac:dyDescent="0.2">
      <c r="G60"/>
      <c r="H60" s="390"/>
      <c r="I60"/>
      <c r="J60"/>
      <c r="K60"/>
      <c r="P60" s="340"/>
      <c r="Q60" s="405" t="s">
        <v>74</v>
      </c>
      <c r="R60" s="406">
        <v>71</v>
      </c>
    </row>
    <row r="61" spans="6:18" x14ac:dyDescent="0.2">
      <c r="P61" s="340"/>
      <c r="Q61" s="408" t="s">
        <v>76</v>
      </c>
      <c r="R61" s="422">
        <v>0</v>
      </c>
    </row>
    <row r="62" spans="6:18" x14ac:dyDescent="0.2">
      <c r="P62" s="340"/>
    </row>
    <row r="63" spans="6:18" x14ac:dyDescent="0.2">
      <c r="P63" s="340"/>
    </row>
    <row r="64" spans="6:18" x14ac:dyDescent="0.2">
      <c r="P64" s="340"/>
    </row>
    <row r="65" spans="1:18" x14ac:dyDescent="0.2">
      <c r="A65"/>
      <c r="B65"/>
      <c r="C65"/>
      <c r="D65"/>
      <c r="E65"/>
      <c r="F65"/>
      <c r="G65"/>
      <c r="H65"/>
      <c r="I65"/>
      <c r="J65"/>
      <c r="K65"/>
      <c r="P65" s="340"/>
    </row>
    <row r="66" spans="1:18" x14ac:dyDescent="0.2">
      <c r="P66" s="340"/>
      <c r="Q66" s="340"/>
      <c r="R66" s="340"/>
    </row>
    <row r="67" spans="1:18" x14ac:dyDescent="0.2">
      <c r="P67" s="340"/>
      <c r="Q67" s="340"/>
      <c r="R67" s="340"/>
    </row>
    <row r="68" spans="1:18" x14ac:dyDescent="0.2">
      <c r="P68" s="340"/>
      <c r="Q68" s="340"/>
      <c r="R68" s="340"/>
    </row>
    <row r="69" spans="1:18" x14ac:dyDescent="0.2">
      <c r="P69" s="340"/>
      <c r="Q69" s="340"/>
      <c r="R69" s="340"/>
    </row>
    <row r="70" spans="1:18" x14ac:dyDescent="0.2">
      <c r="P70" s="340"/>
      <c r="Q70" s="340"/>
      <c r="R70" s="340"/>
    </row>
    <row r="71" spans="1:18" x14ac:dyDescent="0.2">
      <c r="P71" s="340"/>
      <c r="Q71" s="340"/>
      <c r="R71" s="340"/>
    </row>
    <row r="72" spans="1:18" x14ac:dyDescent="0.2">
      <c r="P72" s="340"/>
      <c r="Q72" s="340"/>
      <c r="R72" s="340"/>
    </row>
    <row r="73" spans="1:18" x14ac:dyDescent="0.2">
      <c r="P73" s="340"/>
      <c r="Q73" s="340"/>
      <c r="R73" s="340"/>
    </row>
    <row r="74" spans="1:18" x14ac:dyDescent="0.2">
      <c r="P74" s="340"/>
      <c r="Q74" s="340"/>
      <c r="R74" s="340"/>
    </row>
    <row r="75" spans="1:18" x14ac:dyDescent="0.2">
      <c r="P75" s="340"/>
      <c r="Q75" s="340"/>
      <c r="R75" s="340"/>
    </row>
    <row r="76" spans="1:18" x14ac:dyDescent="0.2">
      <c r="P76" s="340"/>
      <c r="Q76" s="340"/>
      <c r="R76" s="340"/>
    </row>
    <row r="77" spans="1:18" x14ac:dyDescent="0.2">
      <c r="P77" s="340"/>
      <c r="Q77" s="340"/>
      <c r="R77" s="340"/>
    </row>
    <row r="78" spans="1:18" x14ac:dyDescent="0.2">
      <c r="P78" s="340"/>
      <c r="Q78" s="340"/>
      <c r="R78" s="340"/>
    </row>
    <row r="79" spans="1:18" x14ac:dyDescent="0.2">
      <c r="P79" s="340"/>
      <c r="Q79" s="340"/>
      <c r="R79" s="340"/>
    </row>
    <row r="80" spans="1:18" x14ac:dyDescent="0.2">
      <c r="P80" s="340"/>
      <c r="Q80" s="340"/>
      <c r="R80" s="340"/>
    </row>
    <row r="81" spans="16:18" x14ac:dyDescent="0.2">
      <c r="P81" s="340"/>
      <c r="Q81" s="340"/>
      <c r="R81" s="340"/>
    </row>
    <row r="82" spans="16:18" x14ac:dyDescent="0.2">
      <c r="P82" s="340"/>
      <c r="Q82" s="340"/>
      <c r="R82" s="340"/>
    </row>
    <row r="83" spans="16:18" x14ac:dyDescent="0.2">
      <c r="P83" s="340"/>
      <c r="Q83" s="340"/>
      <c r="R83" s="340"/>
    </row>
    <row r="84" spans="16:18" x14ac:dyDescent="0.2">
      <c r="P84" s="340"/>
      <c r="Q84" s="340"/>
      <c r="R84" s="340"/>
    </row>
    <row r="85" spans="16:18" x14ac:dyDescent="0.2">
      <c r="P85" s="340"/>
      <c r="Q85" s="340"/>
      <c r="R85" s="340"/>
    </row>
    <row r="86" spans="16:18" x14ac:dyDescent="0.2">
      <c r="P86" s="340"/>
      <c r="Q86" s="340"/>
      <c r="R86" s="340"/>
    </row>
    <row r="87" spans="16:18" x14ac:dyDescent="0.2">
      <c r="P87" s="340"/>
      <c r="Q87" s="340"/>
      <c r="R87" s="340"/>
    </row>
    <row r="88" spans="16:18" x14ac:dyDescent="0.2">
      <c r="P88" s="340"/>
      <c r="Q88" s="340"/>
      <c r="R88" s="340"/>
    </row>
    <row r="89" spans="16:18" x14ac:dyDescent="0.2">
      <c r="P89" s="340"/>
      <c r="Q89" s="340"/>
      <c r="R89" s="340"/>
    </row>
    <row r="90" spans="16:18" x14ac:dyDescent="0.2">
      <c r="P90" s="340"/>
      <c r="Q90" s="340"/>
      <c r="R90" s="340"/>
    </row>
    <row r="91" spans="16:18" x14ac:dyDescent="0.2">
      <c r="P91" s="340"/>
      <c r="Q91" s="340"/>
      <c r="R91" s="340"/>
    </row>
    <row r="92" spans="16:18" x14ac:dyDescent="0.2">
      <c r="P92" s="340"/>
      <c r="Q92" s="340"/>
      <c r="R92" s="340"/>
    </row>
    <row r="93" spans="16:18" x14ac:dyDescent="0.2">
      <c r="P93" s="340"/>
      <c r="Q93" s="340"/>
      <c r="R93" s="340"/>
    </row>
    <row r="94" spans="16:18" x14ac:dyDescent="0.2">
      <c r="P94" s="340"/>
      <c r="Q94" s="340"/>
      <c r="R94" s="340"/>
    </row>
    <row r="95" spans="16:18" x14ac:dyDescent="0.2">
      <c r="P95" s="340"/>
      <c r="Q95" s="340"/>
      <c r="R95" s="340"/>
    </row>
    <row r="96" spans="16:18" x14ac:dyDescent="0.2">
      <c r="P96" s="340"/>
      <c r="Q96" s="340"/>
      <c r="R96" s="340"/>
    </row>
    <row r="97" spans="6:27" x14ac:dyDescent="0.2">
      <c r="P97" s="340"/>
      <c r="Q97" s="340"/>
      <c r="R97" s="340"/>
    </row>
    <row r="98" spans="6:27" x14ac:dyDescent="0.2">
      <c r="P98" s="340"/>
      <c r="Q98" s="340"/>
      <c r="R98" s="340"/>
    </row>
    <row r="99" spans="6:27" ht="15.75" x14ac:dyDescent="0.25">
      <c r="P99" s="340"/>
      <c r="Q99" s="340"/>
      <c r="R99" s="340"/>
      <c r="T99" s="346"/>
      <c r="U99" s="346"/>
      <c r="V99" s="346"/>
    </row>
    <row r="100" spans="6:27" x14ac:dyDescent="0.2">
      <c r="P100" s="340"/>
      <c r="Q100" s="340"/>
      <c r="R100" s="340"/>
    </row>
    <row r="101" spans="6:27" ht="15.75" x14ac:dyDescent="0.25">
      <c r="F101" s="344"/>
      <c r="G101" s="343"/>
      <c r="H101" s="393"/>
      <c r="I101" s="343"/>
      <c r="J101" s="343"/>
      <c r="K101" s="343"/>
      <c r="P101" s="340"/>
      <c r="Q101" s="340"/>
      <c r="R101" s="340"/>
      <c r="X101" s="346"/>
    </row>
    <row r="102" spans="6:27" x14ac:dyDescent="0.2">
      <c r="P102" s="340"/>
      <c r="Q102" s="340"/>
      <c r="R102" s="340"/>
    </row>
    <row r="103" spans="6:27" x14ac:dyDescent="0.2">
      <c r="Q103" s="340"/>
      <c r="R103" s="340"/>
    </row>
    <row r="104" spans="6:27" ht="15.75" x14ac:dyDescent="0.25">
      <c r="R104" s="340"/>
      <c r="S104" s="340"/>
      <c r="Y104" s="346"/>
      <c r="Z104" s="346"/>
      <c r="AA104" s="346"/>
    </row>
    <row r="105" spans="6:27" ht="15.75" x14ac:dyDescent="0.25">
      <c r="R105" s="340"/>
      <c r="S105" s="340"/>
      <c r="Y105" s="346"/>
      <c r="Z105" s="346"/>
      <c r="AA105" s="346"/>
    </row>
    <row r="106" spans="6:27" ht="15.75" x14ac:dyDescent="0.25">
      <c r="P106" s="343"/>
      <c r="Y106" s="346"/>
      <c r="Z106" s="346"/>
      <c r="AA106" s="346"/>
    </row>
    <row r="107" spans="6:27" ht="15.75" x14ac:dyDescent="0.25">
      <c r="P107" s="343"/>
      <c r="Y107" s="346"/>
      <c r="Z107" s="346"/>
      <c r="AA107" s="346"/>
    </row>
    <row r="108" spans="6:27" ht="15.75" x14ac:dyDescent="0.25">
      <c r="P108" s="343"/>
      <c r="Y108" s="346"/>
      <c r="Z108" s="346"/>
      <c r="AA108" s="346"/>
    </row>
    <row r="109" spans="6:27" ht="15.75" x14ac:dyDescent="0.25">
      <c r="P109" s="343"/>
      <c r="Y109" s="346"/>
      <c r="Z109" s="346"/>
      <c r="AA109" s="346"/>
    </row>
    <row r="110" spans="6:27" ht="15.75" x14ac:dyDescent="0.25">
      <c r="P110" s="343"/>
      <c r="Y110" s="346"/>
      <c r="Z110" s="346"/>
      <c r="AA110" s="346"/>
    </row>
    <row r="111" spans="6:27" ht="15.75" x14ac:dyDescent="0.25">
      <c r="P111" s="343"/>
      <c r="Y111" s="346"/>
      <c r="Z111" s="346"/>
      <c r="AA111" s="346"/>
    </row>
    <row r="112" spans="6:27" ht="15.75" x14ac:dyDescent="0.25">
      <c r="P112" s="343"/>
      <c r="Y112" s="346"/>
      <c r="Z112" s="346"/>
      <c r="AA112" s="346"/>
    </row>
    <row r="113" spans="16:27" ht="15.75" x14ac:dyDescent="0.25">
      <c r="P113" s="343"/>
      <c r="Y113" s="346"/>
      <c r="Z113" s="346"/>
      <c r="AA113" s="346"/>
    </row>
    <row r="114" spans="16:27" ht="15.75" x14ac:dyDescent="0.25">
      <c r="P114" s="343"/>
      <c r="Y114" s="346"/>
      <c r="Z114" s="346"/>
      <c r="AA114" s="346"/>
    </row>
    <row r="115" spans="16:27" ht="15.75" x14ac:dyDescent="0.25">
      <c r="P115" s="343"/>
      <c r="Y115" s="346"/>
      <c r="Z115" s="346"/>
      <c r="AA115" s="346"/>
    </row>
    <row r="116" spans="16:27" ht="15.75" x14ac:dyDescent="0.25">
      <c r="P116" s="343"/>
      <c r="Y116" s="346"/>
      <c r="Z116" s="346"/>
      <c r="AA116" s="346"/>
    </row>
    <row r="117" spans="16:27" ht="15.75" x14ac:dyDescent="0.25">
      <c r="P117" s="343"/>
      <c r="Y117" s="346"/>
      <c r="Z117" s="346"/>
      <c r="AA117" s="346"/>
    </row>
    <row r="118" spans="16:27" ht="15.75" x14ac:dyDescent="0.25">
      <c r="P118" s="343"/>
      <c r="Y118" s="346"/>
      <c r="Z118" s="346"/>
      <c r="AA118" s="346"/>
    </row>
    <row r="119" spans="16:27" ht="15.75" x14ac:dyDescent="0.25">
      <c r="P119" s="343"/>
      <c r="Y119" s="346"/>
      <c r="Z119" s="346"/>
      <c r="AA119" s="346"/>
    </row>
    <row r="120" spans="16:27" ht="15.75" x14ac:dyDescent="0.25">
      <c r="P120" s="343"/>
      <c r="Y120" s="346"/>
      <c r="Z120" s="346"/>
      <c r="AA120" s="346"/>
    </row>
    <row r="121" spans="16:27" ht="15.75" x14ac:dyDescent="0.25">
      <c r="P121" s="343"/>
      <c r="Y121" s="346"/>
      <c r="Z121" s="346"/>
      <c r="AA121" s="346"/>
    </row>
    <row r="122" spans="16:27" ht="15.75" x14ac:dyDescent="0.25">
      <c r="P122" s="343"/>
      <c r="Y122" s="346"/>
      <c r="Z122" s="346"/>
      <c r="AA122" s="346"/>
    </row>
    <row r="123" spans="16:27" ht="15.75" x14ac:dyDescent="0.25">
      <c r="P123" s="343"/>
      <c r="Y123" s="346"/>
      <c r="Z123" s="346"/>
      <c r="AA123" s="346"/>
    </row>
    <row r="124" spans="16:27" ht="15.75" x14ac:dyDescent="0.25">
      <c r="P124" s="343"/>
      <c r="Y124" s="346"/>
      <c r="Z124" s="346"/>
      <c r="AA124" s="346"/>
    </row>
    <row r="125" spans="16:27" ht="15.75" x14ac:dyDescent="0.25">
      <c r="P125" s="343"/>
      <c r="Y125" s="346"/>
      <c r="Z125" s="346"/>
      <c r="AA125" s="346"/>
    </row>
    <row r="126" spans="16:27" ht="15.75" x14ac:dyDescent="0.25">
      <c r="P126" s="343"/>
      <c r="Y126" s="346"/>
      <c r="Z126" s="346"/>
      <c r="AA126" s="346"/>
    </row>
    <row r="127" spans="16:27" ht="15.75" x14ac:dyDescent="0.25">
      <c r="P127" s="343"/>
      <c r="Y127" s="346"/>
      <c r="Z127" s="346"/>
      <c r="AA127" s="346"/>
    </row>
    <row r="128" spans="16:27" ht="15.75" x14ac:dyDescent="0.25">
      <c r="P128" s="343"/>
      <c r="Y128" s="346"/>
      <c r="Z128" s="346"/>
      <c r="AA128" s="346"/>
    </row>
    <row r="129" spans="16:27" ht="15.75" x14ac:dyDescent="0.25">
      <c r="P129" s="343"/>
      <c r="Z129" s="346"/>
      <c r="AA129" s="346"/>
    </row>
    <row r="130" spans="16:27" ht="15.75" x14ac:dyDescent="0.25">
      <c r="P130" s="343"/>
      <c r="Z130" s="346"/>
      <c r="AA130" s="346"/>
    </row>
    <row r="131" spans="16:27" ht="15.75" x14ac:dyDescent="0.25">
      <c r="P131" s="343"/>
      <c r="Z131" s="346"/>
      <c r="AA131" s="346"/>
    </row>
    <row r="132" spans="16:27" x14ac:dyDescent="0.2">
      <c r="P132" s="341"/>
    </row>
    <row r="133" spans="16:27" x14ac:dyDescent="0.2">
      <c r="P133" s="343"/>
    </row>
    <row r="134" spans="16:27" ht="15.75" x14ac:dyDescent="0.25">
      <c r="P134" s="343"/>
      <c r="Z134" s="346"/>
      <c r="AA134" s="346"/>
    </row>
    <row r="135" spans="16:27" ht="15.75" x14ac:dyDescent="0.25">
      <c r="P135" s="343"/>
      <c r="Z135" s="346"/>
      <c r="AA135" s="346"/>
    </row>
    <row r="136" spans="16:27" ht="15.75" x14ac:dyDescent="0.25">
      <c r="P136" s="341"/>
      <c r="Z136" s="346"/>
      <c r="AA136" s="346"/>
    </row>
    <row r="137" spans="16:27" x14ac:dyDescent="0.2">
      <c r="P137" s="343"/>
      <c r="R137" s="340"/>
      <c r="S137" s="340"/>
    </row>
  </sheetData>
  <sheetProtection formatCells="0" formatColumns="0" formatRows="0" insertColumns="0" insertRows="0" insertHyperlinks="0" deleteColumns="0" deleteRows="0"/>
  <phoneticPr fontId="0" type="noConversion"/>
  <printOptions gridLines="1"/>
  <pageMargins left="0.75" right="0.75" top="1" bottom="1" header="0.5" footer="0.5"/>
  <pageSetup orientation="landscape" horizontalDpi="4294967293" r:id="rId1"/>
  <headerFooter alignWithMargins="0">
    <oddHeader>&amp;L&amp;"Calibri"&amp;10&amp;K0000FFCLIENT PROPRIETARY&amp;1#</oddHeader>
  </headerFooter>
  <drawing r:id="rId2"/>
  <tableParts count="7">
    <tablePart r:id="rId3"/>
    <tablePart r:id="rId4"/>
    <tablePart r:id="rId5"/>
    <tablePart r:id="rId6"/>
    <tablePart r:id="rId7"/>
    <tablePart r:id="rId8"/>
    <tablePart r:id="rId9"/>
  </tablePart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7"/>
  <dimension ref="A1"/>
  <sheetViews>
    <sheetView workbookViewId="0"/>
  </sheetViews>
  <sheetFormatPr defaultColWidth="8.85546875" defaultRowHeight="12.75" x14ac:dyDescent="0.2"/>
  <sheetData/>
  <pageMargins left="0.7" right="0.7" top="0.75" bottom="0.75" header="0.3" footer="0.3"/>
  <pageSetup orientation="portrait" r:id="rId1"/>
  <headerFooter>
    <oddHeader>&amp;L&amp;"Calibri"&amp;10&amp;K0000FFCLIENT PROPRIETARY&amp;1#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5726D17F4337D4785CDDD8F8BA8804C" ma:contentTypeVersion="10" ma:contentTypeDescription="Create a new document." ma:contentTypeScope="" ma:versionID="94e9c6fcc27c1f1f841528e36dc08bb0">
  <xsd:schema xmlns:xsd="http://www.w3.org/2001/XMLSchema" xmlns:xs="http://www.w3.org/2001/XMLSchema" xmlns:p="http://schemas.microsoft.com/office/2006/metadata/properties" xmlns:ns3="699186de-9404-469c-a409-3a74a0679c38" xmlns:ns4="6d14f6f8-2020-4628-889d-0eb8a797295b" targetNamespace="http://schemas.microsoft.com/office/2006/metadata/properties" ma:root="true" ma:fieldsID="ae615387370ae99100a4bd1813a733ea" ns3:_="" ns4:_="">
    <xsd:import namespace="699186de-9404-469c-a409-3a74a0679c38"/>
    <xsd:import namespace="6d14f6f8-2020-4628-889d-0eb8a797295b"/>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9186de-9404-469c-a409-3a74a0679c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d14f6f8-2020-4628-889d-0eb8a797295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DC20F35-17AB-4BBD-AD26-923DDACDF2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99186de-9404-469c-a409-3a74a0679c38"/>
    <ds:schemaRef ds:uri="6d14f6f8-2020-4628-889d-0eb8a79729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F643778-706A-4CAD-8742-635302058091}">
  <ds:schemaRefs>
    <ds:schemaRef ds:uri="http://schemas.microsoft.com/sharepoint/v3/contenttype/forms"/>
  </ds:schemaRefs>
</ds:datastoreItem>
</file>

<file path=customXml/itemProps3.xml><?xml version="1.0" encoding="utf-8"?>
<ds:datastoreItem xmlns:ds="http://schemas.openxmlformats.org/officeDocument/2006/customXml" ds:itemID="{C6D5EF58-5731-43D9-9CE0-BF593A2A5710}">
  <ds:schemaRefs>
    <ds:schemaRef ds:uri="http://schemas.microsoft.com/office/2006/documentManagement/types"/>
    <ds:schemaRef ds:uri="http://purl.org/dc/terms/"/>
    <ds:schemaRef ds:uri="6d14f6f8-2020-4628-889d-0eb8a797295b"/>
    <ds:schemaRef ds:uri="http://purl.org/dc/dcmitype/"/>
    <ds:schemaRef ds:uri="http://schemas.microsoft.com/office/2006/metadata/properties"/>
    <ds:schemaRef ds:uri="http://www.w3.org/XML/1998/namespace"/>
    <ds:schemaRef ds:uri="http://purl.org/dc/elements/1.1/"/>
    <ds:schemaRef ds:uri="http://schemas.microsoft.com/office/infopath/2007/PartnerControls"/>
    <ds:schemaRef ds:uri="http://schemas.openxmlformats.org/package/2006/metadata/core-properties"/>
    <ds:schemaRef ds:uri="699186de-9404-469c-a409-3a74a0679c3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38</vt:i4>
      </vt:variant>
    </vt:vector>
  </HeadingPairs>
  <TitlesOfParts>
    <vt:vector size="75" baseType="lpstr">
      <vt:lpstr>Project Summary</vt:lpstr>
      <vt:lpstr>Daily Summary</vt:lpstr>
      <vt:lpstr>day1</vt:lpstr>
      <vt:lpstr>day2</vt:lpstr>
      <vt:lpstr>day3</vt:lpstr>
      <vt:lpstr>day4</vt:lpstr>
      <vt:lpstr>day5</vt:lpstr>
      <vt:lpstr>day6</vt:lpstr>
      <vt:lpstr>day7</vt:lpstr>
      <vt:lpstr>day8</vt:lpstr>
      <vt:lpstr>day9</vt:lpstr>
      <vt:lpstr>day10</vt:lpstr>
      <vt:lpstr>day11</vt:lpstr>
      <vt:lpstr>day12</vt:lpstr>
      <vt:lpstr>day13</vt:lpstr>
      <vt:lpstr>day14</vt:lpstr>
      <vt:lpstr>day15</vt:lpstr>
      <vt:lpstr>day16</vt:lpstr>
      <vt:lpstr>day17</vt:lpstr>
      <vt:lpstr>day18</vt:lpstr>
      <vt:lpstr>day19</vt:lpstr>
      <vt:lpstr>day20</vt:lpstr>
      <vt:lpstr>day21</vt:lpstr>
      <vt:lpstr>day22</vt:lpstr>
      <vt:lpstr>day23</vt:lpstr>
      <vt:lpstr>day24</vt:lpstr>
      <vt:lpstr>day25</vt:lpstr>
      <vt:lpstr>day26</vt:lpstr>
      <vt:lpstr>day27</vt:lpstr>
      <vt:lpstr>day28</vt:lpstr>
      <vt:lpstr>day29</vt:lpstr>
      <vt:lpstr>day30</vt:lpstr>
      <vt:lpstr>day31</vt:lpstr>
      <vt:lpstr>User's Guide</vt:lpstr>
      <vt:lpstr>Burn Rate Calculator</vt:lpstr>
      <vt:lpstr>Standard Rates</vt:lpstr>
      <vt:lpstr>ADMIN</vt:lpstr>
      <vt:lpstr>Air_Type</vt:lpstr>
      <vt:lpstr>Boat_Type</vt:lpstr>
      <vt:lpstr>Cutter_Type</vt:lpstr>
      <vt:lpstr>Duty_List</vt:lpstr>
      <vt:lpstr>Equip_List</vt:lpstr>
      <vt:lpstr>Paygrade</vt:lpstr>
      <vt:lpstr>'day10'!Print_Area</vt:lpstr>
      <vt:lpstr>'day11'!Print_Area</vt:lpstr>
      <vt:lpstr>'day12'!Print_Area</vt:lpstr>
      <vt:lpstr>'day13'!Print_Area</vt:lpstr>
      <vt:lpstr>'day14'!Print_Area</vt:lpstr>
      <vt:lpstr>'day15'!Print_Area</vt:lpstr>
      <vt:lpstr>'day16'!Print_Area</vt:lpstr>
      <vt:lpstr>'day17'!Print_Area</vt:lpstr>
      <vt:lpstr>'day18'!Print_Area</vt:lpstr>
      <vt:lpstr>'day19'!Print_Area</vt:lpstr>
      <vt:lpstr>'day2'!Print_Area</vt:lpstr>
      <vt:lpstr>'day20'!Print_Area</vt:lpstr>
      <vt:lpstr>'day21'!Print_Area</vt:lpstr>
      <vt:lpstr>'day22'!Print_Area</vt:lpstr>
      <vt:lpstr>'day23'!Print_Area</vt:lpstr>
      <vt:lpstr>'day24'!Print_Area</vt:lpstr>
      <vt:lpstr>'day25'!Print_Area</vt:lpstr>
      <vt:lpstr>'day26'!Print_Area</vt:lpstr>
      <vt:lpstr>'day27'!Print_Area</vt:lpstr>
      <vt:lpstr>'day28'!Print_Area</vt:lpstr>
      <vt:lpstr>'day29'!Print_Area</vt:lpstr>
      <vt:lpstr>'day3'!Print_Area</vt:lpstr>
      <vt:lpstr>'day30'!Print_Area</vt:lpstr>
      <vt:lpstr>'day31'!Print_Area</vt:lpstr>
      <vt:lpstr>'day4'!Print_Area</vt:lpstr>
      <vt:lpstr>'day5'!Print_Area</vt:lpstr>
      <vt:lpstr>'day6'!Print_Area</vt:lpstr>
      <vt:lpstr>'day7'!Print_Area</vt:lpstr>
      <vt:lpstr>'day8'!Print_Area</vt:lpstr>
      <vt:lpstr>'day9'!Print_Area</vt:lpstr>
      <vt:lpstr>'Project Summary'!Print_Area</vt:lpstr>
      <vt:lpstr>Vehicle_Type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NPFC CG-5136</dc:title>
  <dc:subject/>
  <dc:creator>Devine/Alexander/Irvin</dc:creator>
  <cp:keywords/>
  <dc:description/>
  <cp:lastModifiedBy>McCrossen, Thomas M CIV USCG NPFC (USA)</cp:lastModifiedBy>
  <cp:revision/>
  <cp:lastPrinted>2023-03-17T19:11:15Z</cp:lastPrinted>
  <dcterms:created xsi:type="dcterms:W3CDTF">1997-08-18T12:15:12Z</dcterms:created>
  <dcterms:modified xsi:type="dcterms:W3CDTF">2023-05-02T14:48:25Z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0x01010085726D17F4337D4785CDDD8F8BA8804C</vt:lpwstr>
  </property>
  <property fmtid="{D5CDD505-2E9C-101B-9397-08002B2CF9AE}" pid="3" name="MSIP_Label_2b639354-e892-4176-8050-1bf50fd6fcb5_Enabled">
    <vt:lpwstr>true</vt:lpwstr>
  </property>
  <property fmtid="{D5CDD505-2E9C-101B-9397-08002B2CF9AE}" pid="4" name="MSIP_Label_2b639354-e892-4176-8050-1bf50fd6fcb5_SetDate">
    <vt:lpwstr>2021-11-17T21:43:24Z</vt:lpwstr>
  </property>
  <property fmtid="{D5CDD505-2E9C-101B-9397-08002B2CF9AE}" pid="5" name="MSIP_Label_2b639354-e892-4176-8050-1bf50fd6fcb5_Method">
    <vt:lpwstr>Privileged</vt:lpwstr>
  </property>
  <property fmtid="{D5CDD505-2E9C-101B-9397-08002B2CF9AE}" pid="6" name="MSIP_Label_2b639354-e892-4176-8050-1bf50fd6fcb5_Name">
    <vt:lpwstr>Client Proprietary v2</vt:lpwstr>
  </property>
  <property fmtid="{D5CDD505-2E9C-101B-9397-08002B2CF9AE}" pid="7" name="MSIP_Label_2b639354-e892-4176-8050-1bf50fd6fcb5_SiteId">
    <vt:lpwstr>8a628aaf-2f06-4dc5-a007-33a134d5e988</vt:lpwstr>
  </property>
  <property fmtid="{D5CDD505-2E9C-101B-9397-08002B2CF9AE}" pid="8" name="MSIP_Label_2b639354-e892-4176-8050-1bf50fd6fcb5_ActionId">
    <vt:lpwstr>0b792b7e-121d-4334-91f5-8450d4c38aa5</vt:lpwstr>
  </property>
  <property fmtid="{D5CDD505-2E9C-101B-9397-08002B2CF9AE}" pid="9" name="MSIP_Label_2b639354-e892-4176-8050-1bf50fd6fcb5_ContentBits">
    <vt:lpwstr>1</vt:lpwstr>
  </property>
</Properties>
</file>